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80" windowHeight="5050" tabRatio="88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占有使用情况表" sheetId="14" r:id="rId12"/>
    <sheet name="GK13 2023年度部门整体支出绩效自评情况" sheetId="15" r:id="rId13"/>
    <sheet name="GK14 2023年度部门整体支出绩效自评表" sheetId="16" r:id="rId14"/>
    <sheet name="GK15 2023年度项目支出绩效自评表" sheetId="17"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<sst xmlns="http://schemas.openxmlformats.org/spreadsheetml/2006/main" count="2499" uniqueCount="1184">
  <si>
    <t>收入支出决算表</t>
  </si>
  <si>
    <t>公开01表</t>
  </si>
  <si>
    <t>部门：寻甸回族彝族自治县教育体育局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</si>
  <si>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</si>
  <si>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</si>
  <si>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</si>
  <si>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</si>
  <si>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</si>
  <si>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</si>
  <si>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</si>
  <si>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</si>
  <si>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</si>
  <si>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</si>
  <si>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</si>
  <si>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</si>
  <si>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</si>
  <si>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</si>
  <si>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</si>
  <si>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</si>
  <si>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</si>
  <si>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</si>
  <si>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</si>
  <si>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</si>
  <si>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</si>
  <si>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</si>
  <si>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</si>
  <si>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</si>
  <si>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</si>
  <si>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</si>
  <si>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</si>
  <si>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</si>
  <si>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</si>
  <si>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</si>
  <si>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</si>
  <si>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</si>
  <si>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</si>
  <si>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</si>
  <si>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</si>
  <si>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</si>
  <si>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</si>
  <si>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</si>
  <si>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</si>
  <si>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</si>
  <si>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</si>
  <si>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</si>
  <si>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</si>
  <si>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</si>
  <si>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</si>
  <si>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</si>
  <si>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</si>
  <si>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</si>
  <si>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</si>
  <si>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</si>
  <si>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</si>
  <si>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</si>
  <si>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</si>
  <si>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</si>
  <si>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</si>
  <si>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</si>
  <si>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</si>
  <si>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</si>
  <si>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</si>
  <si>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</si>
  <si>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</si>
  <si>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</si>
  <si>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</si>
  <si>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</si>
  <si>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</si>
  <si>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</si>
  <si>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</si>
  <si>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</si>
  <si>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</si>
  <si>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</si>
  <si>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</si>
  <si>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</si>
  <si>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</si>
  <si>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</si>
  <si>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</si>
  <si>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</si>
  <si>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</si>
  <si>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</si>
  <si>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</si>
  <si>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</si>
  <si>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</si>
  <si>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</si>
  <si>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</si>
  <si>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</si>
  <si>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</si>
  <si>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</si>
  <si>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</si>
  <si>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</si>
  <si>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</si>
  <si>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</si>
  <si>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</si>
  <si>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</si>
  <si>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</si>
  <si>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</si>
  <si>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</si>
  <si>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</si>
  <si>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</si>
  <si>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</si>
  <si>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</si>
  <si>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</si>
  <si>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</si>
  <si>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</si>
  <si>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</si>
  <si>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</si>
  <si>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</si>
  <si>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</si>
  <si>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</si>
  <si>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</si>
  <si>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</si>
  <si>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</si>
  <si>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</si>
  <si>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</si>
  <si>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</si>
  <si>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</si>
  <si>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</si>
  <si>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</si>
  <si>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</si>
  <si>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</si>
  <si>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</si>
  <si>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</si>
  <si>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</si>
  <si>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</si>
  <si>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</si>
  <si>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</si>
  <si>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</si>
  <si>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</si>
  <si>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</si>
  <si>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</si>
  <si>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</si>
  <si>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</si>
  <si>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</si>
  <si>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2012999</t>
  </si>
  <si>
    <t>其他群众团体事务支出</t>
  </si>
  <si>
    <t>20132</t>
  </si>
  <si>
    <t>组织事务</t>
  </si>
  <si>
    <t>2013299</t>
  </si>
  <si>
    <t>其他组织事务支出</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</si>
  <si>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</si>
  <si>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</si>
  <si>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</si>
  <si>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</si>
  <si>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</si>
  <si>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</si>
  <si>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</si>
  <si>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</si>
  <si>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</si>
  <si>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</si>
  <si>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</si>
  <si>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</si>
  <si>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</si>
  <si>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</si>
  <si>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</si>
  <si>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</si>
  <si>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</si>
  <si>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</si>
  <si>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</si>
  <si>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</si>
  <si>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</si>
  <si>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</si>
  <si>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</si>
  <si>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</si>
  <si>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</si>
  <si>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</si>
  <si>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</si>
  <si>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</si>
  <si>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</si>
  <si>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</si>
  <si>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</si>
  <si>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</si>
  <si>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</si>
  <si>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</si>
  <si>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</si>
  <si>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</si>
  <si>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</si>
  <si>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</si>
  <si>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</si>
  <si>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206</t>
  </si>
  <si>
    <t>科学技术支出</t>
  </si>
  <si>
    <t>20607</t>
  </si>
  <si>
    <t>科学技术普及</t>
  </si>
  <si>
    <t>2060702</t>
  </si>
  <si>
    <t>科普活动</t>
  </si>
  <si>
    <t>2060705</t>
  </si>
  <si>
    <t>科技馆站</t>
  </si>
  <si>
    <t>207</t>
  </si>
  <si>
    <t>文化旅游体育与传媒支出</t>
  </si>
  <si>
    <t>20703</t>
  </si>
  <si>
    <t>体育</t>
  </si>
  <si>
    <t>2070301</t>
  </si>
  <si>
    <t>2070305</t>
  </si>
  <si>
    <t>体育竞赛</t>
  </si>
  <si>
    <t>2070306</t>
  </si>
  <si>
    <t>体育训练</t>
  </si>
  <si>
    <t>2070307</t>
  </si>
  <si>
    <t>体育场馆</t>
  </si>
  <si>
    <t>2070308</t>
  </si>
  <si>
    <t>群众体育</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</si>
  <si>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</si>
  <si>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</si>
  <si>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</si>
  <si>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</si>
  <si>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</si>
  <si>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</si>
  <si>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</si>
  <si>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</si>
  <si>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</si>
  <si>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</si>
  <si>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</si>
  <si>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</si>
  <si>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</si>
  <si>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</si>
  <si>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</si>
  <si>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</si>
  <si>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</si>
  <si>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</si>
  <si>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</si>
  <si>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</si>
  <si>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</si>
  <si>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</si>
  <si>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</si>
  <si>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</si>
  <si>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</si>
  <si>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</si>
  <si>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</si>
  <si>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</si>
  <si>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</si>
  <si>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</si>
  <si>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</si>
  <si>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</si>
  <si>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</si>
  <si>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</si>
  <si>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</si>
  <si>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</si>
  <si>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</si>
  <si>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</si>
  <si>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</si>
  <si>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</si>
  <si>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</si>
  <si>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</si>
  <si>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2130504</t>
  </si>
  <si>
    <t>农村基础设施建设</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</si>
  <si>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</si>
  <si>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</si>
  <si>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</si>
  <si>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</si>
  <si>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</si>
  <si>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</si>
  <si>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</si>
  <si>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</si>
  <si>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</si>
  <si>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</si>
  <si>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</si>
  <si>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</si>
  <si>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</si>
  <si>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</si>
  <si>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</si>
  <si>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</si>
  <si>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2296006</t>
  </si>
  <si>
    <t>用于残疾人事业的彩票公益金支出</t>
  </si>
  <si>
    <t>2296010</t>
  </si>
  <si>
    <t>用于文化事业的彩票公益金支出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</si>
  <si>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</si>
  <si>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</si>
  <si>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</si>
  <si>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</si>
  <si>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</si>
  <si>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</si>
  <si>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</si>
  <si>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</si>
  <si>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</si>
  <si>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</si>
  <si>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20104</t>
  </si>
  <si>
    <t>发展与改革事务</t>
  </si>
  <si>
    <t>2010499</t>
  </si>
  <si>
    <t>其他发展与改革事务支出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</si>
  <si>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</si>
  <si>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</si>
  <si>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</si>
  <si>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</si>
  <si>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</si>
  <si>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</si>
  <si>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</si>
  <si>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</si>
  <si>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</si>
  <si>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</si>
  <si>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</si>
  <si>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</si>
  <si>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</si>
  <si>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</si>
  <si>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</si>
  <si>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</si>
  <si>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</si>
  <si>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</si>
  <si>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</si>
  <si>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</si>
  <si>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</si>
  <si>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</si>
  <si>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</si>
  <si>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</si>
  <si>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</si>
  <si>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</si>
  <si>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</si>
  <si>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</si>
  <si>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</si>
  <si>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</si>
  <si>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</si>
  <si>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</si>
  <si>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</si>
  <si>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21301</t>
  </si>
  <si>
    <t>农业农村</t>
  </si>
  <si>
    <t>2130199</t>
  </si>
  <si>
    <t>其他农业农村支出</t>
  </si>
  <si>
    <t>21399</t>
  </si>
  <si>
    <t>其他农林水支出</t>
  </si>
  <si>
    <t>2139999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</si>
  <si>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</si>
  <si>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</si>
  <si>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</si>
  <si>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</si>
  <si>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</si>
  <si>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</si>
  <si>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</si>
  <si>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</si>
  <si>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</si>
  <si>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</si>
  <si>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</si>
  <si>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</si>
  <si>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</si>
  <si>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</si>
  <si>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</si>
  <si>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</si>
  <si>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</si>
  <si>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</si>
  <si>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</si>
  <si>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</si>
  <si>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</si>
  <si>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</si>
  <si>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</si>
  <si>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</si>
  <si>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</si>
  <si>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</si>
  <si>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</si>
  <si>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</si>
  <si>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</si>
  <si>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</si>
  <si>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</si>
  <si>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</si>
  <si>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</si>
  <si>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</si>
  <si>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</si>
  <si>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</si>
  <si>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</si>
  <si>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</si>
  <si>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</si>
  <si>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</si>
  <si>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</si>
  <si>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</si>
  <si>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</si>
  <si>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</si>
  <si>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</si>
  <si>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</si>
  <si>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</si>
  <si>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</si>
  <si>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</si>
  <si>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</si>
  <si>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</si>
  <si>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</si>
  <si>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</si>
  <si>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</si>
  <si>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</si>
  <si>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</si>
  <si>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</si>
  <si>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</si>
  <si>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</si>
  <si>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</si>
  <si>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</si>
  <si>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</si>
  <si>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</si>
  <si>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</si>
  <si>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</si>
  <si>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</si>
  <si>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</si>
  <si>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</si>
  <si>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</si>
  <si>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</si>
  <si>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</si>
  <si>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</si>
  <si>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</si>
  <si>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</si>
  <si>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</si>
  <si>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</si>
  <si>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</si>
  <si>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</si>
  <si>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</si>
  <si>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</si>
  <si>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</si>
  <si>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</si>
  <si>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</si>
  <si>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</si>
  <si>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</si>
  <si>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</si>
  <si>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</si>
  <si>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</si>
  <si>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</si>
  <si>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</si>
  <si>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</si>
  <si>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</si>
  <si>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</si>
  <si>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</si>
  <si>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</si>
  <si>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</si>
  <si>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</si>
  <si>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</si>
  <si>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</si>
  <si>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</si>
  <si>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</si>
  <si>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</si>
  <si>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</si>
  <si>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</si>
  <si>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</si>
  <si>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</si>
  <si>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</si>
  <si>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</si>
  <si>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</si>
  <si>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</si>
  <si>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</si>
  <si>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</si>
  <si>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</si>
  <si>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</si>
  <si>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</si>
  <si>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</si>
  <si>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</si>
  <si>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</si>
  <si>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</si>
  <si>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</si>
  <si>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</si>
  <si>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</si>
  <si>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</si>
  <si>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</si>
  <si>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</si>
  <si>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</si>
  <si>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</si>
  <si>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</si>
  <si>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</si>
  <si>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</si>
  <si>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</si>
  <si>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</si>
  <si>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</si>
  <si>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</si>
  <si>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</si>
  <si>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</si>
  <si>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</si>
  <si>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</si>
  <si>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</si>
  <si>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</si>
  <si>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</si>
  <si>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</si>
  <si>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</si>
  <si>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</si>
  <si>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</si>
  <si>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</si>
  <si>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</si>
  <si>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</si>
  <si>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</si>
  <si>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</si>
  <si>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</si>
  <si>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</si>
  <si>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</si>
  <si>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</si>
  <si>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</si>
  <si>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</si>
  <si>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</si>
  <si>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</si>
  <si>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</si>
  <si>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</si>
  <si>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</si>
  <si>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</si>
  <si>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</si>
  <si>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</si>
  <si>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</si>
  <si>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</si>
  <si>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</si>
  <si>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</si>
  <si>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</si>
  <si>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</si>
  <si>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</si>
  <si>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</si>
  <si>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</si>
  <si>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</si>
  <si>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</si>
  <si>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</si>
  <si>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</si>
  <si>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</si>
  <si>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</si>
  <si>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</si>
  <si>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</si>
  <si>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</si>
  <si>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</si>
  <si>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</si>
  <si>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</si>
  <si>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</si>
  <si>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</si>
  <si>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</si>
  <si>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</si>
  <si>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</si>
  <si>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</si>
  <si>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</si>
  <si>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</si>
  <si>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</si>
  <si>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</si>
  <si>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</si>
  <si>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</si>
  <si>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</si>
  <si>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</si>
  <si>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</si>
  <si>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</si>
  <si>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</si>
  <si>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</si>
  <si>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</si>
  <si>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</si>
  <si>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</si>
  <si>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</si>
  <si>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</si>
  <si>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</si>
  <si>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</si>
  <si>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</si>
  <si>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</si>
  <si>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</si>
  <si>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</si>
  <si>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</si>
  <si>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</si>
  <si>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</si>
  <si>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</si>
  <si>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</si>
  <si>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</si>
  <si>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</si>
  <si>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</si>
  <si>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</si>
  <si>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</si>
  <si>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</si>
  <si>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</si>
  <si>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</si>
  <si>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</si>
  <si>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</si>
  <si>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</si>
  <si>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</si>
  <si>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</si>
  <si>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</si>
  <si>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</si>
  <si>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</si>
  <si>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</si>
  <si>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</si>
  <si>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</si>
  <si>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</si>
  <si>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</si>
  <si>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</si>
  <si>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</si>
  <si>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</si>
  <si>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</si>
  <si>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</si>
  <si>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</si>
  <si>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</si>
  <si>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</si>
  <si>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</si>
  <si>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</si>
  <si>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</si>
  <si>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</si>
  <si>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</si>
  <si>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</si>
  <si>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</si>
  <si>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</si>
  <si>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</si>
  <si>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</si>
  <si>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</si>
  <si>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</si>
  <si>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</si>
  <si>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</si>
  <si>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</si>
  <si>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</si>
  <si>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</si>
  <si>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</si>
  <si>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</si>
  <si>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</si>
  <si>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</si>
  <si>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</si>
  <si>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</si>
  <si>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寻甸回族彝族自治县教育体育局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</si>
  <si>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</si>
  <si>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</si>
  <si>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</si>
  <si>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</si>
  <si>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</si>
  <si>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</si>
  <si>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</si>
  <si>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</si>
  <si>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</si>
  <si>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</si>
  <si>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</si>
  <si>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</si>
  <si>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</si>
  <si>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</si>
  <si>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</si>
  <si>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</si>
  <si>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</si>
  <si>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编制单位：寻甸回族彝族自治县教育体育局</t>
  </si>
  <si>
    <t>公开13表</t>
  </si>
  <si>
    <t>一、部门基本情况</t>
  </si>
  <si>
    <t>（一）部门概况</t>
  </si>
  <si>
    <t/>
  </si>
  <si>
    <t>1.部门机构设置、编制
根据《中共寻甸回族彝族自治县委办公室寻甸回族彝族自治县人民政府办公室关于印发〈寻甸回族彝族自治县教育体育局职能配置、内设机构和人员编制固定〉的通知》（寻办通〔2019〕28号），设立寻甸回族彝族自治县教育体育局，为县人民政府工作部门，正科级；寻甸县教育体育局下设办公室、教育科、德育宣传科等10个科室，有28个二级预算单位，其中：乡镇（街道）中心学校16个、初级中学4所，县直学校（园）6所、教育事业单位2个。
寻甸县教育体育局编制94人，其中：行政编制23人，事业编制71人。2023年在职在岗人员87人，其中：行政22人，事业65人。
2.部门职能
（1）贯彻落实党的路线方针政策，党的教育方针及国家、省、市有关教育体育法律法规；拟订教育体育工作的地方性法规、政府规章草案及规范性文件，并组织实施。（2）综合管理全县教育体育工作；负责全县教育体育事业发展布局规划、结构调整及体制机制改革工作并组织实施，推进教育体育事业发展。（3）研究教育体育改革与发展战略，对教育体育工作中的重大问题进行调研，并向本级党委、政府报告情况，提出建议。（4）负责本系统党的建设；加强党风廉政建设；负责本系统统战、群团和老干部工作。（5）管理和指导全县学前教育、义务教育、普通高中教育、职业教育、特殊教育、成人教育、民族教育和民办教育工作；拟订全县教育招生考试政策并组织实施；监督管理全县教育招生考试工作。（6）负责本系统思想政治、意识形态和精神文明建设工作；统筹管理和指导全县各级各类学校德育、体育、美育、劳动教育、卫生、艺术、法制、国防和健康教育等工作；统筹实施“营养改善计划”；指导全县校外教育工作和青少年科技体育活动。（7）对本级人民政府有关部门、下级人民政府及其有关部门落实教育法律、法规、规章和国家教育方针、政策的督导；对学校和其他教育机构教育教学工作开展督导。（8）统筹规划全县群众体育，负责推行全民健身计划，广泛开展全民健身活动；开展国民体质监测。（9）统筹全县竞技体育、青少年体育改革发展；管理全县体育竞赛、业余训练和设置竞技运动项目，组织参加和举办县级、市级、省级、全国及国际体育赛事；指导、推进青少年体育工作和运动队伍建设。（10）参与拟订教育体育经费筹措和管理政策；管理县本级教育体育经费；监督管理机关和全县各类学校（单位）国有资产；统筹管理学生资助工作。（11）按管理权限负责和指导学校、体育基础设施的布局、规划和基本建设；指导和协调全县教育体育系统的教科研工作；指导学校开展勤工俭学。（12）指导和监督县教育体育系统内部审计工作，对机关和所属学校（单位）进行审计监督。（13）规划、推进本系统干部人事制度改革和人才队伍建设，统筹干部、教职工、体育业内人才培训；落实教师资格制度实施，推进学校办学、管理制度改革；负责教育系统毕业生就业指导工作。（14）加强教育体育事业宣传和信息化工作；指导管理全县教育体育系统对外交流与合作；负责全县语言文字规范化建设，指导普通话推广工作。（15）负责本系统安全生产监管工作；统筹本系统安全稳定工作；协调、指导和参与本系统治安环境治理、突发事件处置和校园师生安全管理工作。（16）领导所属学校和单位；统筹管理和指导本系统社会组织。（17）完成县委、县政府和上级部门交办的其他任务。（18）有关职责分工。</t>
  </si>
  <si>
    <t>（二）部门绩效目标的设立情况</t>
  </si>
  <si>
    <t>设立了部门产出、部门效益和服务对象满意度3个二级指标。
1.部门产出：设立教职工统发工资人数、学前教育家庭经济困难儿童资助人数占在园人数比例、小学家庭经济困难寄宿生资助人数占寄宿制在校学生人数比例等21个三级指标。
2.部门效益：设立固定资产投资完成率、争取国家和省级资金完成率、招商引资任务完成率等13个三级指标。
3.服务对象满意度：设立学生满意度、教职工满意度2个三级指标。</t>
  </si>
  <si>
    <t>（三）部门整体收支情况</t>
  </si>
  <si>
    <t>1.收入情况：2023年部门资金收入合计145894.26万元，其中：一般公共预算财政拨款收入139794.01万元，政府性基金预算财政拨款收入1738.85万元，事业收入1212.6万元，其他收入3148.8万元。
2.支出情况：2023年部门资金支出合计145122.25万元，其中：一般公共服务支出88.32万元，教育支出114200.59万元，科学技术支出2.76万元，文化旅游体育与传媒支出1216.61万元，社会保障和就业支出11592.44万元，卫生健康支出7230.18万元，城乡社区支出93.55万元，农林水支出1071.11万元，住房保障支出7977.21万元，其他支出1649.5万元。</t>
  </si>
  <si>
    <t>（四）部门预算管理制度建设情况</t>
  </si>
  <si>
    <t>寻甸县教育体育局根据《中华人民共和国预算法》、《中华人民共和国预算法》、《行政单位财务规则》、《行政单位预算制度》、《中小学财务制度》、《中小学预算制度》及省市的管理规定，制定了《寻甸回族彝族自治县中小学校食堂财务管理及预算核算办法（试行）》、《寻甸回族彝族自治县教育体育局机关管理制度汇编》、《寻甸回族彝族自治县农村义务教育阶段寄宿生资助管理办法》、《寻甸回族彝族自治县普通高中学校学生资助管理办法》、《寻甸回族彝族自治县中等职业学校学生资助管理办法》、《寻甸回族彝族自治县学前教育家庭经济困难儿童资助管理办法》、《寻甸回族彝族自治县考入全日制普通高等院校贫困新生政府资助管理办法》、《寻甸县中小学校舍安全工程管理制度》、《寻甸回族彝族自治县教育体育系统小型建设项目管理实施细则（试行）》、《寻甸回族彝族自治县教育体育部门建设维修改造项目工程资金支付流程》、《寻甸回族彝族自治县教育体育系统财务管理暂行规定(试行)》等，管理制度基本健全，符合《中华人民共和国预算法》等相关法规的规定，经检查，寻甸县教育体育局各项管理制度基本得到有效执行。</t>
  </si>
  <si>
    <t>（五）严控“三公经费”支出情况</t>
  </si>
  <si>
    <t>2023年“三公”经费实际支出4.07万元，比上年减少1.14万元，下降21.88%。下降的主要原因是各预算单位压缩一般公共预算财政拨款“三公”经费支出。</t>
  </si>
  <si>
    <t>二、绩效自评工作情况</t>
  </si>
  <si>
    <t>（一）绩效自评的目的</t>
  </si>
  <si>
    <t>通过收集教育部门基本情况、预算制定与明细、部门中长期规划目标及组织架构等信息，分析教育部门资源配置的合理性及中长期规划目标完成与履职情况，总结经验做法，找出预算绩效管理中的薄弱环节，提出改进建议，提高财政资金的使用效益。</t>
  </si>
  <si>
    <t>（二）自评组织过程</t>
  </si>
  <si>
    <t>1.前期准备</t>
  </si>
  <si>
    <t>加强组织领导；成立评价小组；建立指标体系；收集全年工作开展的资料、图片及工作总结。</t>
  </si>
  <si>
    <t>2.组织实施</t>
  </si>
  <si>
    <t>寻甸县教育体育局成立寻甸县教育体育系统绩效评价领导小组；制定部门整体支出绩效评价指标体系；收集绩效评价相关资料；对照部门绩效评价指标体系自评；完成寻甸县教育局2023年部门整体支出绩效评价自评报告。</t>
  </si>
  <si>
    <t>三、评价情况分析及综合评价结论</t>
  </si>
  <si>
    <t>2023年，寻甸县教育体育局认真落实县委、县政府决策部署，按照保进度、重质量、求实效的要求，全面推进各项重点工作，较好地完成了各项目标任务。根据《寻甸县教育体育局2023年部门整体支出绩效评价指标体系》评分，寻甸县教育体育局得分99.14分，部门整体支出绩效为“优”。</t>
  </si>
  <si>
    <t>四、存在的问题和整改情况</t>
  </si>
  <si>
    <t>（一）教育教学质量总体不高
2023年高考本科上线率高于全省11.68个百分点、低于全市30.34个百分点，一本上线率低于全省、全市4.96和30.34个百分点，全县近4年来没有“清北生”，“985”“211”“双一流”大学录取人数不多，综合成绩在全省、全市低位徘徊。中考583分以上学生人数占比仅为29.22%，600分以上学生人数占比仅为21.97%，还有很大的提升空间。
（二）教师队伍建设还需加强
教师学历结构、年龄结构不够优化，学前教育挤占义务教育教师编制，导致整体超编与局部缺编问题并存。地理区位距离省会城市较近，对优秀教师的吸引力不强，仅2023年就有28名教师申请调动到县外。师德师风有待提升，教师酒驾、参与赌博等情况屡禁不绝，虽然是极少数，但败坏教师队伍形象，在社会上造成不良影响。
（三）整体教育发展不够充分
学前教育阶段临聘人员占比大，民办幼儿园教师保教能力不足，农村尤其民族地区学龄前儿童入园率偏低。义务教育优质均衡水平不高，“城镇挤、乡村弱”情况没有根本改变，县城区域学位供给不足。高中教育资源不足，5所普高学校品牌不响，大班额、大校额依然存在。</t>
  </si>
  <si>
    <t>五、绩效自评结果应用</t>
  </si>
  <si>
    <t>用绩效评价结果指导实际工作是判断评价工作是否取得成绩的主要依据。寻甸县教育体育局通过认真组织开展绩效自评工作，一是学习和了解了绩效评价工作开展要求、组织结构、实施程序、评价方法，对开展绩效评价工作有了进一步认识；二是通过组织自评，及时补充完善绩效评价指标，绩效评价体系不断健全与完善；三是通过召开内部控制领导小组工作会，认真分析、归纳总结了项目实施过程中出现的疏漏环节或不足，并将意见及时反馈项目实施科室，针对下步财务管理、预算项目安排和和资金安排提出了合理化建议，有利于不断提高项目管理和预算绩效管理水平。</t>
  </si>
  <si>
    <t>六、主要经验及做法</t>
  </si>
  <si>
    <t>（一）规范会计核算。按《政府会计制度》规定，统一核算科目，规范日常会计核算。
（二）规范预算编制。下达年初预算，与财政局联合下达专项资金。根据财政局下达2023年部门预算批复的通知，将年初预算下达到各预算单位；根据市财政局、市教育体育局下达的专项资金，与财政局联合下达专项资金及绩效目标，明确资金用途。
（三）加强资金监管。中小学校教职工工资变动，经人社部门批准，预算单位报送变动通知、教育体育局核对后送财政局再核对，纳入工资统发。项目资金支付，执行《寻甸县教育系统建设项目资金支付流程》，经相关单位审批，将项目资金支付到施工方账户。
（四）规范部门决算。按财政部门安排布置，组织29个预算单位，编报、审核、报送2023年部门决算。</t>
  </si>
  <si>
    <t>七、其他需说明的情况</t>
  </si>
  <si>
    <t>我部门2023年度无其他需说明的情况。</t>
  </si>
  <si>
    <t>备注：涉密部门和涉密信息按保密规定不公开。</t>
  </si>
  <si>
    <t>2023年度部门整体支出绩效自评表</t>
  </si>
  <si>
    <t>2021年度部门整体支出绩效自评表</t>
  </si>
  <si>
    <t>公开14表</t>
  </si>
  <si>
    <t>部门名称</t>
  </si>
  <si>
    <t>内容</t>
  </si>
  <si>
    <t>说明</t>
  </si>
  <si>
    <t>部门总体目标</t>
  </si>
  <si>
    <t>部门职责</t>
  </si>
  <si>
    <t>1.贯彻落实党的路线方针政策，党的教育方针及国家、省、市有关教育体育法律法规；拟订教育体育工作的地方性法规、政府规章草案及规范性文件，并组织实施。2.综合管理全县教育体育工作；负责全县教育体育事业发展布局规划、结构调整及体制机制改革工作并组织实施，推进教育体育事业发展。3.研究教育体育改革与发展战略，对教育体育工作中的重大问题进行调研，并向本级党委、政府报告情况，提出建议。4.负责本系统党的建设；加强党风廉政建设；负责本系统统战、群团和老干部工作。5.管理和指导全县学前教育、义务教育、普通高中教育、职业教育、特殊教育、成人教育、民族教育和民办教育工作；拟订全县教育招生考试政策并组织实施；监督管理全县教育招生考试工作。6.负责本系统思想政治、意识形态和精神文明建设工作；统筹管理和指导全县各级各类学校德育、体育、美育、劳动教育、卫生、艺术、法制、国防和健康教育等工作；统筹实施“营养改善计划”；指导全县校外教育工作和青少年科技体育活动。7.对本级人民政府有关部门、下级人民政府及其有关部门落实教育法律、法规、规章和国家教育方针、政策的督导；对学校和其他教育机构教育教学工作开展督导。8.统筹规划全县群众体育，负责推行全民健身计划，广泛开展全民健身活动；开展国民体质监测。9.统筹全县竞技体育、青少年体育改革发展；管理全县体育竞赛、业余训练和设置竞技运动项目，组织参加和举办县级、市级、省级、全国及国际体育赛事；指导、推进青少年体育工作和运动队伍建设。10.参与拟订教育体育经费筹措和管理政策；管理县本级教育体育经费；监督管理机关和全县各类学校（单位）国有资产；统筹管理学生资助工作。11.按管理权限负责和指导学校、体育基础设施的布局、规划和基本建设；指导和协调全县教育体育系统的教科研工作；指导学校开展勤工俭学。12.指导和监督县教育体育系统内部审计工作，对机关和所属学校（单位）进行审计监督。13.规划、推进本系统干部人事制度改革和人才队伍建设，统筹干部、教职工、体育业内人才培训；落实教师资格制度实施，推进学校办学、管理制度改革；负责教育系统毕业生就业指导工作。14.加强教育体育事业宣传和信息化工作；指导管理全县教育体育系统对外交流与合作；负责全县语言文字规范化建设，指导普通话推广工作。15.负责本系统安全生产监管工作；统筹本系统安全稳定工作；协调、指导和参与本系统治安环境治理、突发事件处置和校园师生安全管理工作。16.领导所属学校和单位；统筹管理和指导本系统社会组织。17.完成县委、县政府和上级部门交办的其他任务。18.有关职责分工。</t>
  </si>
  <si>
    <t>根据三定方案归纳</t>
  </si>
  <si>
    <t>总体绩效目标</t>
  </si>
  <si>
    <t>到2025年，围绕“大力实施教育内涵提升、队伍素质提升、教学质量提升、党建质量提升”，按照县委“一二三四五”教育发展思路，以办好人民满意的教育为目标，以立德树人为根本任务，以改革创新为动力，以提高质量为核心，以促进公平为重点，打造高位优质均衡教育示范县，推进县域教育水平达到全市中等以上水平行列，为加快建设教育强县、高质量推进“四区一城”建设提供重要保障。
——加快普及提质，提供更加充裕、更加普惠、更加优质的学前教育。
——义务教育实现优质均衡，确保每一个孩子都能平等接受良好的义务教育。
——高中阶段教育实现全面普及，城乡新增劳动力普遍接受高中阶段教育。
——职业教育服务能力进一步增强，培养大批高素质劳动者和技能人才。
——推进特殊教育全纳发展，提升特殊教育普及率。
——加大对民办教育的扶持力度，促进民办教育健康发展。
——推进民族教育键康发展，促进民族团结。
——打造高素质专业化创新型师资队伍，为教育优质均衡发展提供人才支持。
——推进建设终身学习服务体系，加快构建学习型社会。</t>
  </si>
  <si>
    <t>根据部门职责，中长期规划，省委，省政府要求归纳</t>
  </si>
  <si>
    <t>一、部门年度目标</t>
  </si>
  <si>
    <t>财年</t>
  </si>
  <si>
    <t>目标</t>
  </si>
  <si>
    <t>实际完成情况</t>
  </si>
  <si>
    <t>2023年是全面贯彻落实党的二十大精神的开局之年，也是实施“十四五”规划承上启下的关键一年。全县教育体育工作的总体思路是：以习近平新时代中国特色社会主义思想和习近平总书记考察云南重要讲话精神为指导，深入学习贯彻党的二十大精神，深入落实全国、全省、全市教育工作会议和县“两会”部署，按照寻甸县“12556”教育高质量发展思路，全面贯彻党的教育方针，落实立德树人根本任务，丰富体育运动、增强人民体质、办好市七运会，为寻甸高质量建设“五区一城”作出应有贡献。
一是旗帜鲜明坚持和加强党的全面领导。忠诚拥护“两个确立”、坚决做到“两个维护”，坚持用高质量党建引领育人，筑牢意识形态领域安全防线，全面涵养教育系统清风正气，进一步提升党建品牌影响力。二是坚定不移落实立德树人根本任务。加强思想政治理论课建设，高质量推进五育并举育人，全方位提高家校共育效果，多渠道开展心理健康教育。三是踔厉奋发推进教育事业高质量发展。推进学前教育和特殊教育普惠发展，推进义务教育向优质均衡加快迈进，推进普通高中教育扩容提质见成效，推进职业教育逐步办活办强再提升。四是抢抓机遇推进体育事业向纵深发展。突出发展学校体育，努力发展群众体育，加快发展竞技体育，全力办好市七运会。五是多措并举打牢教育体育发展基础。深化教师队伍建设，维护校园安全稳定，巩固“双减”“双升”成果，加强教育常规管理，稳步推进乡村振兴，深入开展效能革命，逐步推进集团办学，提升教育督导实效。</t>
  </si>
  <si>
    <t>2023年，寻甸县教育体育局在上级教育主管部门和县委、县政府的坚强领导下，坚持稳中求进总基调，一手抓硬件建设，一手抓内涵提升，持续深化教育改革，稳步提高教学质量，融合发展体育事业，全面推进各项工作提质增效。
1.科学谋划教育布局。根据省、市教育高质量发展三年行动计划，在《寻甸回族彝族自治县推进教育高质量发展的实施意见（2023—2027年）》基础上，出台《寻甸回族彝族自治县教育高质量发展三年行动计划（2023—2025年）》，力争通过实施强党建推进立德树人、基础教育优质发展、职业教育达标培优、教师能力素养提升、教育数字化增效赋能、教育改革协同发展、教育开发交流合作7个专项行动，实现全县教育2023年建机制、有起色，2024年提质量、见成效，2025年大提升、创特色。
2.加快改善办学条件。完成县幼儿园北观园、倘甸镇中心幼儿园、凤合镇中心幼儿园建设，提升改造仁德一小老校区后重新启用，稳步增加学前、小学公费位供给，实现全县中小学幼儿园平稳招生。新建先锋镇白子村小学教学楼、功山镇中心完小综合楼，切实改善义务教育办学条件。加快推进县职业中学实训楼项目建设，预计本月底完成初验，2024年3月投入使用。
3.队伍建设成效明显。通过“线上”和“线下”、“走出去”和“请进来”相结合的方式，组织教师11300余人次参加各类培训。以严的基调加强师德师风建设，严肃查处违规违纪违法教师，出台《进一步加强寻甸回族彝族自治县教师队伍管理的实施办法》，对9名受党纪政务处分的教师强制轮岗。隆重举行第39个教师节庆祝活动，全面营造尊重知识、尊重人才、尊师重教浓厚氛围。深入实施“三名工程”，引进名校长2人主持2所高中学校工作，并安排在县教育党工委、县教育体育局任职。
4.教育改革不断深入。开启“名校+”合作办学模式，办好华东师范大学寻甸实验班，引进昆明市外国语学校领办寻甸县第三中学，与昆明市第三中学合作举办昆明市第三中学寻甸学校。建立初高中贯通培养机制，打通学段壁垒，在4所普通高中学校开设初中班，让初中学生提前适应高中学期节奏、更快提高学习成绩。探索教育共同体建设，在全县中小学组建6个教育集团，初步形成一校带多校、一长带多长的教育发展格局。
5.教学质量稳步提高。2023年，全县高考一本上线率首次突破两位数、达12.39%，较上年提高4.21个百分点；本科上线率50.47%，较上年提高7.85个百分点。中考600分以上1329人，同比2022年514分以上人数增加602人，优秀率24.14%，较上年提高16.34个百分点。中考583分以上1764人，首次突破千人大关,较去年提高80.55%、增加787人；小学总平均分384.87分，全科优秀率达10.05%，教育高质量发展初见成效。
6.体育事业融合提升。组织参加昆明市2023年中小学生田径运动会团体总分获全市第2名。举办寻甸县第34届篮球运动会，全县58个单位93支代表队开展比赛384场次。高质量承办昆明市第七届运动会，成年组、青少年组团体总分分别位列全市第1名、第4名，创寻甸参加市运会以来最好成绩，组织参加昆明市第十二届少数民族传统运动会各项比赛成绩喜人，团体总分位列全市第3名，充分彰显了寻甸的城市魅力和发展活力。</t>
  </si>
  <si>
    <t>“五育并举”深度融合发展，学前教育公办资源显著增加，义务教育优质均取得明显进展，高中质量明显提升，职业学校布局结构更加合理，紧缺师资得到有效补充，集团化办学快速推进，“平安校园”创建率达100%。</t>
  </si>
  <si>
    <t>---</t>
  </si>
  <si>
    <t>“五育并举”成效显著，力争学前教育三年毛入园率保持在99%以上，普惠性幼儿园覆盖率保持在 90%以上，九年义务教育巩固率保持在 98%以上，义务教育优质均衡学校占比达到 40%，高中阶段毛入学率保持在 98%以上，中职毕业生升学率达到60%，基本配齐紧缺学科师资，基本完成数字校园全覆盖建设，实现集团化办学全覆盖。</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</si>
  <si>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</si>
  <si>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</si>
  <si>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</si>
  <si>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</si>
  <si>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</si>
  <si>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</si>
  <si>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</si>
  <si>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</si>
  <si>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</si>
  <si>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</si>
  <si>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</si>
  <si>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</si>
  <si>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保障全县教育体育工作顺利开展，不断提高各级各类学校教育管理水平、教育教学质量，增强国民体质。</t>
  </si>
  <si>
    <t>一</t>
  </si>
  <si>
    <t>贯彻落实党的路线方针政策，党的教育方针及国家、省、市有关教育体育法律法规；拟订教育体育工作的地方性法规、政府规章草案及规范性文件，并组织实施。综合管理全县教育体育工作；负责全县教育体育事业发展布局规划、结构调整及体制机制改革工作并组织实施，推进教育体育事业发展。研究教育体育改革与发展战略，对教育体育工作中的重大问题进行调研，并向本级党委、政府报告情况，提出建议等。</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</si>
  <si>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</si>
  <si>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</si>
  <si>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</si>
  <si>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</si>
  <si>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</si>
  <si>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</si>
  <si>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</si>
  <si>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</si>
  <si>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</si>
  <si>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</si>
  <si>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</si>
  <si>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教职工统发工资人数</t>
  </si>
  <si>
    <t>----</t>
  </si>
  <si>
    <t>5606</t>
  </si>
  <si>
    <t>人</t>
  </si>
  <si>
    <t>无偏差。指标性质为：“≤”。</t>
  </si>
  <si>
    <t>学前教育家庭经济困难儿童资助人数占在园人数比例</t>
  </si>
  <si>
    <t>80</t>
  </si>
  <si>
    <t>%</t>
  </si>
  <si>
    <t>73.08%</t>
  </si>
  <si>
    <t>小学家庭经济困难寄宿生资助人数占寄宿制在校学生人数比例</t>
  </si>
  <si>
    <t>79.5</t>
  </si>
  <si>
    <t>79.57%</t>
  </si>
  <si>
    <t>初中家庭经济困难寄宿生资助人数占寄宿制在校学生人数比例</t>
  </si>
  <si>
    <t>79</t>
  </si>
  <si>
    <t>76.48%</t>
  </si>
  <si>
    <t>普通高中国家助学金补助人数占在校学生人数比例</t>
  </si>
  <si>
    <t>29.91%</t>
  </si>
  <si>
    <t>普通高中建档立卡家庭经济困难学生免学杂费资助比例</t>
  </si>
  <si>
    <t>100</t>
  </si>
  <si>
    <t>100%</t>
  </si>
  <si>
    <t>普通高中建档立卡家庭经济困难学生生活费补助比例</t>
  </si>
  <si>
    <t>中等职业教育一、二年级国家助学金补助人数占在校学生人数比例</t>
  </si>
  <si>
    <t>中等职业教育免学费补助比例</t>
  </si>
  <si>
    <t>特殊教育学校学生家庭经济困难学生补助比例</t>
  </si>
  <si>
    <t>质量指标</t>
  </si>
  <si>
    <t>教职工统发工资足额发放比例</t>
  </si>
  <si>
    <t>各级各类学生（儿童）资助标准达标率</t>
  </si>
  <si>
    <t>各级各类学校生均公用经费补助标准达标率</t>
  </si>
  <si>
    <t>时效指标</t>
  </si>
  <si>
    <t>教职工工资足额发放及时率</t>
  </si>
  <si>
    <t>教职工“五险一金”及时足额缴费率</t>
  </si>
  <si>
    <t>各级各类学生资助经费及时足额发放率</t>
  </si>
  <si>
    <t>各级各类学校（幼儿园）生均公用经费补助支出完成率</t>
  </si>
  <si>
    <t>85</t>
  </si>
  <si>
    <t>85.94%</t>
  </si>
  <si>
    <t>无偏差。指标性质为：“≥”。</t>
  </si>
  <si>
    <t>成本指标</t>
  </si>
  <si>
    <t>按政策规定发放教职工工资</t>
  </si>
  <si>
    <t>万元</t>
  </si>
  <si>
    <t>按政策规定配套社保缴费及住房公积金</t>
  </si>
  <si>
    <t>指标值设置偏高。（2023年年初预算30922.66万元，年末实际支出28256.66万元，完成率91%）。</t>
  </si>
  <si>
    <t>各级各类学生（儿童）全年资助资金</t>
  </si>
  <si>
    <t>各级各类学校（园）生均公用经费补助资金</t>
  </si>
  <si>
    <t>效益指标</t>
  </si>
  <si>
    <t>经济效益
指标</t>
  </si>
  <si>
    <t>固定资产投资完成率</t>
  </si>
  <si>
    <t>指标值设置偏高。（2023年县级安排固定资产投资目标任务15000万元，实际完成13818万元，完成率92.12%。）</t>
  </si>
  <si>
    <t>争取国家和省级资金完成率</t>
  </si>
  <si>
    <t>招商引资任务完成率</t>
  </si>
  <si>
    <t>减轻各级各类受助学生（儿童）家庭经济负担，增加受助学生家庭经济收入执行率</t>
  </si>
  <si>
    <t>社会效益
指标</t>
  </si>
  <si>
    <t>学前三年儿童毛入园率</t>
  </si>
  <si>
    <t>97</t>
  </si>
  <si>
    <t>指标值设置偏高。（寻甸县学前教育三年毛入学率95.63%，义务教育巩固率99.51%，高中毛入学率94.28%。）</t>
  </si>
  <si>
    <t>小学学龄儿童入学率</t>
  </si>
  <si>
    <t>99</t>
  </si>
  <si>
    <t>初中学龄人口毛入学率</t>
  </si>
  <si>
    <t>学生资助政策知晓率</t>
  </si>
  <si>
    <t>95</t>
  </si>
  <si>
    <t>生态效益
指标</t>
  </si>
  <si>
    <t>幼儿园校园平均绿化覆盖率</t>
  </si>
  <si>
    <t>23.88</t>
  </si>
  <si>
    <t>指标值设置偏高。（2023/2024学年初统计报表。绿化率：97981.46/410369.44=23.88%）</t>
  </si>
  <si>
    <t>小学校园平均绿化覆盖率</t>
  </si>
  <si>
    <t>29.46</t>
  </si>
  <si>
    <t>指标值设置偏高。（2023/2024学年初统计报表。绿化率：336087.1/1140908=29.46%）</t>
  </si>
  <si>
    <t>中学校园平均绿化覆盖率</t>
  </si>
  <si>
    <t>32.6</t>
  </si>
  <si>
    <t>指标值设置偏高。（2023/2024学年初统计报表。绿化率：420245.3/1289176=32.6%）</t>
  </si>
  <si>
    <t>可持续影响
指标</t>
  </si>
  <si>
    <t>教育事业可持续发展</t>
  </si>
  <si>
    <t>长期</t>
  </si>
  <si>
    <t>年</t>
  </si>
  <si>
    <t>体育事业可持续发展</t>
  </si>
  <si>
    <t>满意度指标</t>
  </si>
  <si>
    <t>服务对象满意度指标等</t>
  </si>
  <si>
    <t>学生满意度</t>
  </si>
  <si>
    <t>教职工满意度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</si>
  <si>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</si>
  <si>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</si>
  <si>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</si>
  <si>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</si>
  <si>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</si>
  <si>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</si>
  <si>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</si>
  <si>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</si>
  <si>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寻甸县2023年农村义务教育家庭经济困难学生生活费补助资金</t>
  </si>
  <si>
    <t>主管部门</t>
  </si>
  <si>
    <t>实施单位</t>
  </si>
  <si>
    <t>乡镇(街道）初级中学、中心学校、县特殊教育学校、完全高中（初中）</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</si>
  <si>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</si>
  <si>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</si>
  <si>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</si>
  <si>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</si>
  <si>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</si>
  <si>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</si>
  <si>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</si>
  <si>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</si>
  <si>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</si>
  <si>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</si>
  <si>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</si>
  <si>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</si>
  <si>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巩固城乡义务教育经费保障机制，对城乡义务教育困难学生提供生活补助，帮助家庭经济困难学生顺利就学，提升义务教育巩固率。</t>
  </si>
  <si>
    <t>完成年度预期目标，学生资助政策执行到位，完成率100%。</t>
  </si>
  <si>
    <t>绩效指标</t>
  </si>
  <si>
    <t xml:space="preserve">年度指标值 </t>
  </si>
  <si>
    <t>四类家庭经济困难学生覆盖率</t>
  </si>
  <si>
    <t>--</t>
  </si>
  <si>
    <t>补助资金当年到位率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</si>
  <si>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</si>
  <si>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</si>
  <si>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</si>
  <si>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</si>
  <si>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</si>
  <si>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</si>
  <si>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</si>
  <si>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</si>
  <si>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</si>
  <si>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九年义务教育巩固率</t>
  </si>
  <si>
    <t>≧93%</t>
  </si>
  <si>
    <t>补助对象政策的知晓度</t>
  </si>
  <si>
    <t>服务对象满度指标等</t>
  </si>
  <si>
    <t>≧95%</t>
  </si>
  <si>
    <t>家长满意度</t>
  </si>
  <si>
    <t>其他需要说明事项</t>
  </si>
  <si>
    <t>总分</t>
  </si>
  <si>
    <t>优</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</si>
  <si>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</si>
  <si>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</si>
  <si>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</si>
  <si>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</si>
  <si>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</si>
  <si>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</si>
  <si>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</si>
  <si>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</si>
  <si>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MD_YS23_KJZD@BASEnullnullfalse</t>
  </si>
  <si>
    <t>MD_YS23_DWXZ@BASEnullnullfalse</t>
  </si>
  <si>
    <t>A00|农、林、牧、渔业</t>
  </si>
  <si>
    <t>101|全国人大常委会办公厅</t>
  </si>
  <si>
    <t>1|全额</t>
  </si>
  <si>
    <t>0|财政汇总</t>
  </si>
  <si>
    <t>0|单户表</t>
  </si>
  <si>
    <t>1|是</t>
  </si>
  <si>
    <t>0|连续上报</t>
  </si>
  <si>
    <t>1|中央级</t>
  </si>
  <si>
    <t>90|其他</t>
  </si>
  <si>
    <t>1|行政单位</t>
  </si>
  <si>
    <t>A01|农业</t>
  </si>
  <si>
    <t>131|全国政协办公厅</t>
  </si>
  <si>
    <t>2|差额</t>
  </si>
  <si>
    <t>1|一级预算单位</t>
  </si>
  <si>
    <t>1|经费差额表</t>
  </si>
  <si>
    <t>2|否</t>
  </si>
  <si>
    <t>1|新增单位</t>
  </si>
  <si>
    <t>2|省级</t>
  </si>
  <si>
    <t>11|政府会计准则制度</t>
  </si>
  <si>
    <t>21|行政类事业单位</t>
  </si>
  <si>
    <t>A02|林业</t>
  </si>
  <si>
    <t>151|最高人民检察院</t>
  </si>
  <si>
    <t>3|定额</t>
  </si>
  <si>
    <t>2|二级预算单位</t>
  </si>
  <si>
    <t>2|调整表</t>
  </si>
  <si>
    <t>2|上年应报未报</t>
  </si>
  <si>
    <t>3|计划单列市</t>
  </si>
  <si>
    <t>21|企业会计准则制度</t>
  </si>
  <si>
    <t>22|公益一类事业单位</t>
  </si>
  <si>
    <t>A03|畜牧业</t>
  </si>
  <si>
    <t>161|最高人民法院</t>
  </si>
  <si>
    <t>4|自收自支</t>
  </si>
  <si>
    <t>3|三级预算单位</t>
  </si>
  <si>
    <t>3|行政单位汇总录入表</t>
  </si>
  <si>
    <t>3|报表小类改变</t>
  </si>
  <si>
    <t>4|市级</t>
  </si>
  <si>
    <t>22|小企业会计准则</t>
  </si>
  <si>
    <t>23|公益二类事业单位</t>
  </si>
  <si>
    <t>A04|渔业</t>
  </si>
  <si>
    <t>171|国家监察委员会</t>
  </si>
  <si>
    <t>9|其他</t>
  </si>
  <si>
    <t>4|四级预算单位</t>
  </si>
  <si>
    <t>4|事业单位汇总录入表</t>
  </si>
  <si>
    <t>5|纳入部门预算范围</t>
  </si>
  <si>
    <t>5|县区级</t>
  </si>
  <si>
    <t>31|民间非营利组织会计制度</t>
  </si>
  <si>
    <t>24|生产经营类事业单位</t>
  </si>
  <si>
    <t>A05|农、林、牧、渔专业及辅助性活动</t>
  </si>
  <si>
    <t>199|其他</t>
  </si>
  <si>
    <t>5|五级预算单位</t>
  </si>
  <si>
    <t>5|经费自理事业单位汇总录入表</t>
  </si>
  <si>
    <t>6|隶属关系改变</t>
  </si>
  <si>
    <t>6|乡级</t>
  </si>
  <si>
    <t>32|军工科研事业单位会计制度</t>
  </si>
  <si>
    <t>29|暂未明确类别</t>
  </si>
  <si>
    <t>B00|采矿业</t>
  </si>
  <si>
    <t>201|中共中央办公厅</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</si>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</sst>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_);[Red]\(0.00\)"/>
    <numFmt numFmtId="179" formatCode="#,##0.00_ "/>
    <numFmt numFmtId="180" formatCode="#,##0.000000000000_ "/>
  </numFmts>
  <fonts count="35">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1"/>
      <color indexed="8"/>
      <name val="宋体"/>
      <charset val="134"/>
    </font>
    <font>
      <sz val="11"/>
      <color indexed="8"/>
      <name val="Times New Roman"/>
      <charset val="134"/>
    </font>
    <font>
      <sz val="9"/>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b/>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3" borderId="22" applyNumberFormat="0" applyAlignment="0" applyProtection="0">
      <alignment vertical="center"/>
    </xf>
    <xf numFmtId="0" fontId="25" fillId="4" borderId="23" applyNumberFormat="0" applyAlignment="0" applyProtection="0">
      <alignment vertical="center"/>
    </xf>
    <xf numFmtId="0" fontId="26" fillId="4" borderId="22" applyNumberFormat="0" applyAlignment="0" applyProtection="0">
      <alignment vertical="center"/>
    </xf>
    <xf numFmtId="0" fontId="27" fillId="5"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7" fillId="0" borderId="0"/>
  </cellStyleXfs>
  <cellXfs count="101">
    <xf numFmtId="0" fontId="0" fillId="0" borderId="0" xfId="0">
      <alignment vertical="center"/>
    </xf>
    <xf numFmtId="0" fontId="1" fillId="0" borderId="0" xfId="49" applyFill="1"/>
    <xf numFmtId="0" fontId="2" fillId="0" borderId="0" xfId="49" applyFont="1" applyFill="1" applyAlignment="1">
      <alignment horizontal="center"/>
    </xf>
    <xf numFmtId="0" fontId="3" fillId="0" borderId="0" xfId="49" applyFont="1" applyFill="1"/>
    <xf numFmtId="0" fontId="4"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4" fillId="0" borderId="2" xfId="49" applyFont="1" applyFill="1" applyBorder="1" applyAlignment="1">
      <alignment horizontal="left" vertical="center"/>
    </xf>
    <xf numFmtId="0" fontId="4" fillId="0" borderId="3" xfId="49" applyFont="1" applyFill="1" applyBorder="1" applyAlignment="1">
      <alignment horizontal="center" vertical="center"/>
    </xf>
    <xf numFmtId="0" fontId="4" fillId="0" borderId="4" xfId="49" applyFont="1" applyFill="1" applyBorder="1" applyAlignment="1">
      <alignment horizontal="center" vertical="center"/>
    </xf>
    <xf numFmtId="0" fontId="4" fillId="0" borderId="4" xfId="49" applyFont="1" applyFill="1" applyBorder="1" applyAlignment="1">
      <alignment horizontal="center" vertical="center" shrinkToFit="1"/>
    </xf>
    <xf numFmtId="0" fontId="4" fillId="0" borderId="3" xfId="49" applyFont="1" applyFill="1" applyBorder="1" applyAlignment="1">
      <alignment horizontal="center" vertical="center" wrapText="1"/>
    </xf>
    <xf numFmtId="0" fontId="4" fillId="0" borderId="4" xfId="49" applyFont="1" applyFill="1" applyBorder="1" applyAlignment="1">
      <alignment horizontal="left" vertical="center"/>
    </xf>
    <xf numFmtId="0" fontId="4" fillId="0" borderId="4" xfId="49" applyFont="1" applyFill="1" applyBorder="1" applyAlignment="1">
      <alignment horizontal="right" vertical="center"/>
    </xf>
    <xf numFmtId="0" fontId="4" fillId="0" borderId="4" xfId="49" applyNumberFormat="1" applyFont="1" applyFill="1" applyBorder="1" applyAlignment="1">
      <alignment horizontal="center" vertical="center"/>
    </xf>
    <xf numFmtId="9" fontId="4" fillId="0" borderId="4" xfId="49" applyNumberFormat="1" applyFont="1" applyFill="1" applyBorder="1" applyAlignment="1">
      <alignment horizontal="right" vertical="center"/>
    </xf>
    <xf numFmtId="0" fontId="4" fillId="0" borderId="4" xfId="49" applyFont="1" applyFill="1" applyBorder="1" applyAlignment="1">
      <alignment horizontal="left" vertical="center" wrapText="1"/>
    </xf>
    <xf numFmtId="0" fontId="4" fillId="0" borderId="5" xfId="49" applyFont="1" applyFill="1" applyBorder="1" applyAlignment="1">
      <alignment horizontal="center" vertical="center"/>
    </xf>
    <xf numFmtId="0" fontId="3" fillId="0" borderId="4" xfId="49" applyFont="1" applyFill="1" applyBorder="1" applyAlignment="1">
      <alignment horizontal="left" vertical="center" wrapText="1"/>
    </xf>
    <xf numFmtId="9" fontId="5" fillId="0" borderId="6" xfId="0" applyNumberFormat="1" applyFont="1" applyFill="1" applyBorder="1" applyAlignment="1">
      <alignment horizontal="center" vertical="center" shrinkToFit="1"/>
    </xf>
    <xf numFmtId="0" fontId="4" fillId="0" borderId="7" xfId="49" applyFont="1" applyFill="1" applyBorder="1" applyAlignment="1">
      <alignment horizontal="center" vertical="center"/>
    </xf>
    <xf numFmtId="0" fontId="5" fillId="0" borderId="6" xfId="0" applyFont="1" applyFill="1" applyBorder="1" applyAlignment="1">
      <alignment horizontal="center" vertical="center" shrinkToFit="1"/>
    </xf>
    <xf numFmtId="0" fontId="4" fillId="0" borderId="5" xfId="49" applyFont="1" applyFill="1" applyBorder="1" applyAlignment="1">
      <alignment horizontal="center" vertical="center" wrapText="1"/>
    </xf>
    <xf numFmtId="0" fontId="4" fillId="0" borderId="3" xfId="49" applyFont="1" applyFill="1" applyBorder="1" applyAlignment="1">
      <alignment horizontal="left" vertical="center"/>
    </xf>
    <xf numFmtId="0" fontId="3" fillId="0" borderId="0" xfId="49" applyFont="1" applyFill="1" applyAlignment="1">
      <alignment horizontal="right"/>
    </xf>
    <xf numFmtId="0" fontId="4" fillId="0" borderId="4" xfId="49" applyFont="1" applyFill="1" applyBorder="1" applyAlignment="1">
      <alignment horizontal="center" vertical="center" wrapText="1"/>
    </xf>
    <xf numFmtId="0" fontId="6" fillId="0" borderId="4" xfId="49" applyFont="1" applyFill="1" applyBorder="1" applyAlignment="1">
      <alignment horizontal="left" vertical="center" wrapText="1"/>
    </xf>
    <xf numFmtId="0" fontId="6" fillId="0" borderId="4" xfId="49" applyFont="1" applyFill="1" applyBorder="1" applyAlignment="1">
      <alignment horizontal="left" vertical="center"/>
    </xf>
    <xf numFmtId="176" fontId="4" fillId="0" borderId="4" xfId="49" applyNumberFormat="1" applyFont="1" applyFill="1" applyBorder="1" applyAlignment="1">
      <alignment horizontal="center" vertical="center"/>
    </xf>
    <xf numFmtId="0" fontId="4" fillId="0" borderId="3" xfId="49" applyFont="1" applyFill="1" applyBorder="1" applyAlignment="1">
      <alignment horizontal="left" vertical="center" wrapText="1"/>
    </xf>
    <xf numFmtId="177" fontId="4" fillId="0" borderId="4" xfId="49" applyNumberFormat="1" applyFont="1" applyFill="1" applyBorder="1" applyAlignment="1">
      <alignment horizontal="right" vertical="center"/>
    </xf>
    <xf numFmtId="0" fontId="4" fillId="0" borderId="4" xfId="1" applyNumberFormat="1" applyFont="1" applyFill="1" applyBorder="1" applyAlignment="1">
      <alignment horizontal="right" vertical="center"/>
    </xf>
    <xf numFmtId="0" fontId="4" fillId="0" borderId="3" xfId="49" applyFont="1" applyFill="1" applyBorder="1" applyAlignment="1">
      <alignment horizontal="center" vertical="center" shrinkToFit="1"/>
    </xf>
    <xf numFmtId="0" fontId="6" fillId="0" borderId="4" xfId="49" applyFont="1" applyFill="1" applyBorder="1" applyAlignment="1">
      <alignment horizontal="left" vertical="center" wrapText="1" shrinkToFit="1"/>
    </xf>
    <xf numFmtId="0" fontId="4" fillId="0" borderId="7" xfId="49" applyFont="1" applyFill="1" applyBorder="1" applyAlignment="1">
      <alignment horizontal="center" vertical="center" wrapText="1"/>
    </xf>
    <xf numFmtId="0" fontId="4" fillId="0" borderId="5" xfId="49" applyFont="1" applyFill="1" applyBorder="1" applyAlignment="1">
      <alignment horizontal="center" vertical="center" shrinkToFit="1"/>
    </xf>
    <xf numFmtId="0" fontId="4" fillId="0" borderId="1" xfId="49" applyFont="1" applyFill="1" applyBorder="1" applyAlignment="1">
      <alignment horizontal="left" vertical="center"/>
    </xf>
    <xf numFmtId="0" fontId="4" fillId="0" borderId="2" xfId="49" applyFont="1" applyFill="1" applyBorder="1" applyAlignment="1">
      <alignment horizontal="left" vertical="center" wrapText="1"/>
    </xf>
    <xf numFmtId="0" fontId="7" fillId="0" borderId="0" xfId="49" applyFont="1" applyFill="1" applyBorder="1" applyAlignment="1"/>
    <xf numFmtId="0" fontId="7" fillId="0" borderId="0" xfId="49" applyFont="1" applyFill="1" applyBorder="1" applyAlignment="1">
      <alignment horizontal="center"/>
    </xf>
    <xf numFmtId="0" fontId="7" fillId="0" borderId="0" xfId="50" applyFill="1" applyAlignment="1">
      <alignment vertical="center"/>
    </xf>
    <xf numFmtId="0" fontId="7" fillId="0" borderId="0" xfId="50" applyFill="1" applyAlignment="1">
      <alignment vertical="center" wrapText="1"/>
    </xf>
    <xf numFmtId="0" fontId="2" fillId="0" borderId="0" xfId="49" applyFont="1" applyFill="1" applyBorder="1" applyAlignment="1">
      <alignment horizontal="center"/>
    </xf>
    <xf numFmtId="0" fontId="1" fillId="0" borderId="0" xfId="49" applyFont="1" applyFill="1" applyBorder="1" applyAlignment="1"/>
    <xf numFmtId="0" fontId="3" fillId="0" borderId="0" xfId="49" applyFont="1" applyFill="1" applyBorder="1" applyAlignment="1"/>
    <xf numFmtId="0" fontId="3" fillId="0" borderId="0" xfId="49" applyFont="1" applyFill="1" applyBorder="1" applyAlignment="1">
      <alignment horizontal="center"/>
    </xf>
    <xf numFmtId="0" fontId="4" fillId="0" borderId="6" xfId="49" applyFont="1" applyFill="1" applyBorder="1" applyAlignment="1">
      <alignment horizontal="center" vertical="center" shrinkToFit="1"/>
    </xf>
    <xf numFmtId="0" fontId="4" fillId="0" borderId="8" xfId="49" applyFont="1" applyFill="1" applyBorder="1" applyAlignment="1">
      <alignment horizontal="center" vertical="center" shrinkToFit="1"/>
    </xf>
    <xf numFmtId="0" fontId="4" fillId="0" borderId="6" xfId="49" applyFont="1" applyFill="1" applyBorder="1" applyAlignment="1">
      <alignment horizontal="center" vertical="center" wrapText="1"/>
    </xf>
    <xf numFmtId="4" fontId="4" fillId="0" borderId="8" xfId="49" applyNumberFormat="1" applyFont="1" applyFill="1" applyBorder="1" applyAlignment="1">
      <alignment horizontal="center" vertical="center" shrinkToFit="1"/>
    </xf>
    <xf numFmtId="4" fontId="4" fillId="0" borderId="9" xfId="49" applyNumberFormat="1" applyFont="1" applyFill="1" applyBorder="1" applyAlignment="1">
      <alignment horizontal="center" vertical="center" shrinkToFit="1"/>
    </xf>
    <xf numFmtId="0" fontId="4" fillId="0" borderId="10" xfId="49" applyFont="1" applyFill="1" applyBorder="1" applyAlignment="1">
      <alignment horizontal="center" vertical="center" shrinkToFit="1"/>
    </xf>
    <xf numFmtId="4" fontId="4" fillId="0" borderId="6" xfId="49" applyNumberFormat="1" applyFont="1" applyFill="1" applyBorder="1" applyAlignment="1">
      <alignment horizontal="center" vertical="center" shrinkToFit="1"/>
    </xf>
    <xf numFmtId="0" fontId="4" fillId="0" borderId="11" xfId="49" applyFont="1" applyFill="1" applyBorder="1" applyAlignment="1">
      <alignment horizontal="center" vertical="center" shrinkToFit="1"/>
    </xf>
    <xf numFmtId="49" fontId="4" fillId="0" borderId="6" xfId="49" applyNumberFormat="1" applyFont="1" applyFill="1" applyBorder="1" applyAlignment="1">
      <alignment horizontal="center" vertical="center" shrinkToFit="1"/>
    </xf>
    <xf numFmtId="0" fontId="4" fillId="0" borderId="6" xfId="49" applyFont="1" applyFill="1" applyBorder="1" applyAlignment="1">
      <alignment horizontal="left" vertical="center" shrinkToFit="1"/>
    </xf>
    <xf numFmtId="0" fontId="3" fillId="0" borderId="6" xfId="49" applyNumberFormat="1" applyFont="1" applyFill="1" applyBorder="1" applyAlignment="1">
      <alignment horizontal="right" vertical="center" shrinkToFit="1"/>
    </xf>
    <xf numFmtId="0" fontId="8" fillId="0" borderId="0" xfId="49" applyFont="1" applyFill="1" applyBorder="1" applyAlignment="1">
      <alignment horizontal="left" vertical="top" wrapText="1"/>
    </xf>
    <xf numFmtId="0" fontId="2" fillId="0" borderId="0" xfId="49" applyFont="1" applyFill="1" applyBorder="1" applyAlignment="1">
      <alignment horizontal="center" wrapText="1"/>
    </xf>
    <xf numFmtId="0" fontId="7" fillId="0" borderId="0" xfId="49" applyFont="1" applyFill="1" applyBorder="1" applyAlignment="1">
      <alignment wrapText="1"/>
    </xf>
    <xf numFmtId="4" fontId="4" fillId="0" borderId="9" xfId="49" applyNumberFormat="1" applyFont="1" applyFill="1" applyBorder="1" applyAlignment="1">
      <alignment horizontal="center" vertical="center" wrapText="1" shrinkToFit="1"/>
    </xf>
    <xf numFmtId="4" fontId="4" fillId="0" borderId="12" xfId="49" applyNumberFormat="1" applyFont="1" applyFill="1" applyBorder="1" applyAlignment="1">
      <alignment horizontal="center" vertical="center" shrinkToFit="1"/>
    </xf>
    <xf numFmtId="0" fontId="4" fillId="0" borderId="6" xfId="49" applyFont="1" applyFill="1" applyBorder="1" applyAlignment="1">
      <alignment horizontal="center" vertical="center" wrapText="1" shrinkToFit="1"/>
    </xf>
    <xf numFmtId="4" fontId="4" fillId="0" borderId="13" xfId="49" applyNumberFormat="1" applyFont="1" applyFill="1" applyBorder="1" applyAlignment="1">
      <alignment horizontal="center" vertical="center" shrinkToFit="1"/>
    </xf>
    <xf numFmtId="4" fontId="4" fillId="0" borderId="14" xfId="49" applyNumberFormat="1" applyFont="1" applyFill="1" applyBorder="1" applyAlignment="1">
      <alignment horizontal="center" vertical="center" shrinkToFit="1"/>
    </xf>
    <xf numFmtId="4" fontId="4" fillId="0" borderId="6" xfId="49" applyNumberFormat="1" applyFont="1" applyFill="1" applyBorder="1" applyAlignment="1">
      <alignment horizontal="center" vertical="center" wrapText="1" shrinkToFit="1"/>
    </xf>
    <xf numFmtId="0" fontId="7" fillId="0" borderId="6" xfId="49" applyFont="1" applyFill="1" applyBorder="1" applyAlignment="1">
      <alignment horizontal="center" vertical="center"/>
    </xf>
    <xf numFmtId="0" fontId="8" fillId="0" borderId="6" xfId="49" applyNumberFormat="1" applyFont="1" applyFill="1" applyBorder="1" applyAlignment="1">
      <alignment horizontal="right" vertical="center"/>
    </xf>
    <xf numFmtId="0" fontId="3" fillId="0" borderId="0" xfId="49" applyFont="1" applyFill="1" applyBorder="1" applyAlignment="1">
      <alignment horizontal="right"/>
    </xf>
    <xf numFmtId="0" fontId="4" fillId="0" borderId="12" xfId="49" applyFont="1" applyFill="1" applyBorder="1" applyAlignment="1">
      <alignment horizontal="center" vertical="center" shrinkToFit="1"/>
    </xf>
    <xf numFmtId="0" fontId="4" fillId="0" borderId="9" xfId="49" applyFont="1" applyFill="1" applyBorder="1" applyAlignment="1">
      <alignment horizontal="center" vertical="center" shrinkToFit="1"/>
    </xf>
    <xf numFmtId="0" fontId="4" fillId="0" borderId="15" xfId="49" applyFont="1" applyFill="1" applyBorder="1" applyAlignment="1">
      <alignment horizontal="center" vertical="center" shrinkToFit="1"/>
    </xf>
    <xf numFmtId="0" fontId="4" fillId="0" borderId="16" xfId="49" applyFont="1" applyFill="1" applyBorder="1" applyAlignment="1">
      <alignment horizontal="center" vertical="center" shrinkToFit="1"/>
    </xf>
    <xf numFmtId="49" fontId="4" fillId="0" borderId="13" xfId="49" applyNumberFormat="1" applyFont="1" applyFill="1" applyBorder="1" applyAlignment="1">
      <alignment horizontal="center" vertical="center" shrinkToFit="1"/>
    </xf>
    <xf numFmtId="0" fontId="0" fillId="0" borderId="0" xfId="0" applyFill="1">
      <alignment vertical="center"/>
    </xf>
    <xf numFmtId="0" fontId="9" fillId="0" borderId="0" xfId="0" applyFont="1" applyFill="1" applyAlignment="1">
      <alignment horizontal="center"/>
    </xf>
    <xf numFmtId="0" fontId="7" fillId="0" borderId="0" xfId="0" applyFont="1" applyFill="1" applyAlignment="1"/>
    <xf numFmtId="0" fontId="10" fillId="0" borderId="17" xfId="0" applyNumberFormat="1" applyFont="1" applyFill="1" applyBorder="1" applyAlignment="1">
      <alignment horizontal="center"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right" vertical="center"/>
    </xf>
    <xf numFmtId="0" fontId="10" fillId="0" borderId="17" xfId="0" applyNumberFormat="1" applyFont="1" applyFill="1" applyBorder="1" applyAlignment="1">
      <alignment horizontal="left" vertical="center" wrapText="1"/>
    </xf>
    <xf numFmtId="0" fontId="11" fillId="0" borderId="0" xfId="0" applyFont="1" applyFill="1" applyAlignment="1"/>
    <xf numFmtId="0" fontId="10" fillId="0" borderId="17" xfId="0" applyNumberFormat="1" applyFont="1" applyFill="1" applyBorder="1" applyAlignment="1">
      <alignment horizontal="center" vertical="center" wrapText="1"/>
    </xf>
    <xf numFmtId="0" fontId="12" fillId="0" borderId="17" xfId="0" applyNumberFormat="1" applyFont="1" applyFill="1" applyBorder="1" applyAlignment="1">
      <alignment horizontal="left" vertical="center" wrapText="1"/>
    </xf>
    <xf numFmtId="0" fontId="10" fillId="0" borderId="17" xfId="0" applyNumberFormat="1" applyFont="1" applyFill="1" applyBorder="1" applyAlignment="1">
      <alignment horizontal="right" vertical="center" wrapText="1"/>
    </xf>
    <xf numFmtId="0" fontId="13" fillId="0" borderId="0" xfId="0" applyFont="1" applyFill="1" applyAlignment="1">
      <alignment horizontal="center" vertical="center"/>
    </xf>
    <xf numFmtId="0" fontId="0" fillId="0" borderId="18" xfId="0" applyFill="1" applyBorder="1" applyAlignment="1">
      <alignment horizontal="left" vertical="center"/>
    </xf>
    <xf numFmtId="4" fontId="10" fillId="0" borderId="17" xfId="0" applyNumberFormat="1" applyFont="1" applyFill="1" applyBorder="1" applyAlignment="1">
      <alignment horizontal="right" vertical="center"/>
    </xf>
    <xf numFmtId="178" fontId="0" fillId="0" borderId="0" xfId="0" applyNumberFormat="1" applyFill="1">
      <alignment vertical="center"/>
    </xf>
    <xf numFmtId="0" fontId="13" fillId="0" borderId="0" xfId="0" applyFont="1" applyFill="1" applyAlignment="1">
      <alignment horizontal="center"/>
    </xf>
    <xf numFmtId="0" fontId="8" fillId="0" borderId="0" xfId="0" applyFont="1" applyFill="1" applyAlignment="1"/>
    <xf numFmtId="4" fontId="0" fillId="0" borderId="0" xfId="0" applyNumberFormat="1" applyFill="1">
      <alignment vertical="center"/>
    </xf>
    <xf numFmtId="179" fontId="0" fillId="0" borderId="0" xfId="0" applyNumberFormat="1" applyFill="1">
      <alignment vertical="center"/>
    </xf>
    <xf numFmtId="43" fontId="0" fillId="0" borderId="0" xfId="0" applyNumberFormat="1" applyFill="1">
      <alignment vertical="center"/>
    </xf>
    <xf numFmtId="43" fontId="10" fillId="0" borderId="17" xfId="1" applyFont="1" applyFill="1" applyBorder="1" applyAlignment="1">
      <alignment horizontal="right" vertical="center"/>
    </xf>
    <xf numFmtId="177" fontId="10" fillId="0" borderId="17" xfId="0" applyNumberFormat="1" applyFont="1" applyFill="1" applyBorder="1" applyAlignment="1">
      <alignment horizontal="right" vertical="center"/>
    </xf>
    <xf numFmtId="180" fontId="0" fillId="0" borderId="0" xfId="0" applyNumberFormat="1" applyFill="1">
      <alignment vertical="center"/>
    </xf>
    <xf numFmtId="10" fontId="0" fillId="0" borderId="0" xfId="0" applyNumberFormat="1" applyFill="1">
      <alignment vertical="center"/>
    </xf>
    <xf numFmtId="0" fontId="14" fillId="0" borderId="0" xfId="0" applyFont="1" applyFill="1">
      <alignment vertical="center"/>
    </xf>
    <xf numFmtId="0" fontId="12" fillId="0" borderId="17" xfId="0" applyNumberFormat="1" applyFont="1" applyFill="1" applyBorder="1" applyAlignment="1">
      <alignment horizontal="left" vertical="center"/>
    </xf>
    <xf numFmtId="0" fontId="12" fillId="0" borderId="17" xfId="0" applyNumberFormat="1" applyFont="1" applyFill="1" applyBorder="1" applyAlignment="1">
      <alignment horizontal="right" vertical="center"/>
    </xf>
    <xf numFmtId="4" fontId="12" fillId="0" borderId="17" xfId="0" applyNumberFormat="1" applyFont="1" applyFill="1" applyBorder="1" applyAlignment="1">
      <alignment horizontal="right" vertical="center"/>
    </xf>
    <xf numFmtId="0" fontId="4" fillId="0" borderId="4" xfId="49"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19" sqref="H19"/>
    </sheetView>
  </sheetViews>
  <sheetFormatPr defaultColWidth="9" defaultRowHeight="14" outlineLevelCol="5"/>
  <cols>
    <col min="1" max="1" width="32.1272727272727" style="73" customWidth="1"/>
    <col min="2" max="2" width="4.75454545454545" style="73" customWidth="1"/>
    <col min="3" max="3" width="19.5" style="73" customWidth="1"/>
    <col min="4" max="4" width="32.6272727272727" style="73" customWidth="1"/>
    <col min="5" max="5" width="4.75454545454545" style="73" customWidth="1"/>
    <col min="6" max="6" width="18.6272727272727" style="73" customWidth="1"/>
    <col min="7" max="16384" width="9" style="73"/>
  </cols>
  <sheetData>
    <row r="1" ht="27.5" spans="1:6">
      <c r="A1" s="84" t="s">
        <v>0</v>
      </c>
      <c r="B1" s="84"/>
      <c r="C1" s="84"/>
      <c r="D1" s="84"/>
      <c r="E1" s="84"/>
      <c r="F1" s="84"/>
    </row>
    <row r="2" ht="15" spans="6:6">
      <c r="F2" s="75" t="s">
        <v>1</v>
      </c>
    </row>
    <row r="3" ht="15" spans="1:6">
      <c r="A3" s="75" t="s">
        <v>2</v>
      </c>
      <c r="F3" s="75"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77" t="s">
        <v>13</v>
      </c>
      <c r="B7" s="76" t="s">
        <v>11</v>
      </c>
      <c r="C7" s="86">
        <v>139794.01</v>
      </c>
      <c r="D7" s="77" t="s">
        <v>14</v>
      </c>
      <c r="E7" s="76" t="s">
        <v>15</v>
      </c>
      <c r="F7" s="78">
        <v>88.32</v>
      </c>
    </row>
    <row r="8" ht="19.5" customHeight="1" spans="1:6">
      <c r="A8" s="77" t="s">
        <v>16</v>
      </c>
      <c r="B8" s="76" t="s">
        <v>12</v>
      </c>
      <c r="C8" s="86">
        <v>1738.85</v>
      </c>
      <c r="D8" s="77" t="s">
        <v>17</v>
      </c>
      <c r="E8" s="76" t="s">
        <v>18</v>
      </c>
      <c r="F8" s="78"/>
    </row>
    <row r="9" ht="19.5" customHeight="1" spans="1:6">
      <c r="A9" s="77" t="s">
        <v>19</v>
      </c>
      <c r="B9" s="76" t="s">
        <v>20</v>
      </c>
      <c r="C9" s="78"/>
      <c r="D9" s="77" t="s">
        <v>21</v>
      </c>
      <c r="E9" s="76" t="s">
        <v>22</v>
      </c>
      <c r="F9" s="78"/>
    </row>
    <row r="10" ht="19.5" customHeight="1" spans="1:6">
      <c r="A10" s="77" t="s">
        <v>23</v>
      </c>
      <c r="B10" s="76" t="s">
        <v>24</v>
      </c>
      <c r="C10" s="78">
        <v>0</v>
      </c>
      <c r="D10" s="77" t="s">
        <v>25</v>
      </c>
      <c r="E10" s="76" t="s">
        <v>26</v>
      </c>
      <c r="F10" s="78"/>
    </row>
    <row r="11" ht="19.5" customHeight="1" spans="1:6">
      <c r="A11" s="77" t="s">
        <v>27</v>
      </c>
      <c r="B11" s="76" t="s">
        <v>28</v>
      </c>
      <c r="C11" s="86">
        <v>1212.6</v>
      </c>
      <c r="D11" s="77" t="s">
        <v>29</v>
      </c>
      <c r="E11" s="76" t="s">
        <v>30</v>
      </c>
      <c r="F11" s="86">
        <v>114200.59</v>
      </c>
    </row>
    <row r="12" ht="19.5" customHeight="1" spans="1:6">
      <c r="A12" s="77" t="s">
        <v>31</v>
      </c>
      <c r="B12" s="76" t="s">
        <v>32</v>
      </c>
      <c r="C12" s="78">
        <v>0</v>
      </c>
      <c r="D12" s="77" t="s">
        <v>33</v>
      </c>
      <c r="E12" s="76" t="s">
        <v>34</v>
      </c>
      <c r="F12" s="78">
        <v>2.76</v>
      </c>
    </row>
    <row r="13" ht="19.5" customHeight="1" spans="1:6">
      <c r="A13" s="77" t="s">
        <v>35</v>
      </c>
      <c r="B13" s="76" t="s">
        <v>36</v>
      </c>
      <c r="C13" s="78">
        <v>0</v>
      </c>
      <c r="D13" s="77" t="s">
        <v>37</v>
      </c>
      <c r="E13" s="76" t="s">
        <v>38</v>
      </c>
      <c r="F13" s="86">
        <v>1216.61</v>
      </c>
    </row>
    <row r="14" ht="19.5" customHeight="1" spans="1:6">
      <c r="A14" s="77" t="s">
        <v>39</v>
      </c>
      <c r="B14" s="76" t="s">
        <v>40</v>
      </c>
      <c r="C14" s="86">
        <v>3148.8</v>
      </c>
      <c r="D14" s="77" t="s">
        <v>41</v>
      </c>
      <c r="E14" s="76" t="s">
        <v>42</v>
      </c>
      <c r="F14" s="86">
        <v>11592.44</v>
      </c>
    </row>
    <row r="15" ht="19.5" customHeight="1" spans="1:6">
      <c r="A15" s="77"/>
      <c r="B15" s="76" t="s">
        <v>43</v>
      </c>
      <c r="C15" s="78"/>
      <c r="D15" s="77" t="s">
        <v>44</v>
      </c>
      <c r="E15" s="76" t="s">
        <v>45</v>
      </c>
      <c r="F15" s="86">
        <v>7230.18</v>
      </c>
    </row>
    <row r="16" ht="19.5" customHeight="1" spans="1:6">
      <c r="A16" s="77"/>
      <c r="B16" s="76" t="s">
        <v>46</v>
      </c>
      <c r="C16" s="78"/>
      <c r="D16" s="77" t="s">
        <v>47</v>
      </c>
      <c r="E16" s="76" t="s">
        <v>48</v>
      </c>
      <c r="F16" s="78"/>
    </row>
    <row r="17" ht="19.5" customHeight="1" spans="1:6">
      <c r="A17" s="77"/>
      <c r="B17" s="76" t="s">
        <v>49</v>
      </c>
      <c r="C17" s="78"/>
      <c r="D17" s="77" t="s">
        <v>50</v>
      </c>
      <c r="E17" s="76" t="s">
        <v>51</v>
      </c>
      <c r="F17" s="78">
        <v>93.55</v>
      </c>
    </row>
    <row r="18" ht="19.5" customHeight="1" spans="1:6">
      <c r="A18" s="77"/>
      <c r="B18" s="76" t="s">
        <v>52</v>
      </c>
      <c r="C18" s="78"/>
      <c r="D18" s="77" t="s">
        <v>53</v>
      </c>
      <c r="E18" s="76" t="s">
        <v>54</v>
      </c>
      <c r="F18" s="86">
        <v>1071.11</v>
      </c>
    </row>
    <row r="19" ht="19.5" customHeight="1" spans="1:6">
      <c r="A19" s="77"/>
      <c r="B19" s="76" t="s">
        <v>55</v>
      </c>
      <c r="C19" s="78"/>
      <c r="D19" s="77" t="s">
        <v>56</v>
      </c>
      <c r="E19" s="76" t="s">
        <v>57</v>
      </c>
      <c r="F19" s="78"/>
    </row>
    <row r="20" ht="19.5" customHeight="1" spans="1:6">
      <c r="A20" s="77"/>
      <c r="B20" s="76" t="s">
        <v>58</v>
      </c>
      <c r="C20" s="78"/>
      <c r="D20" s="77" t="s">
        <v>59</v>
      </c>
      <c r="E20" s="76" t="s">
        <v>60</v>
      </c>
      <c r="F20" s="78"/>
    </row>
    <row r="21" ht="19.5" customHeight="1" spans="1:6">
      <c r="A21" s="77"/>
      <c r="B21" s="76" t="s">
        <v>61</v>
      </c>
      <c r="C21" s="78"/>
      <c r="D21" s="77" t="s">
        <v>62</v>
      </c>
      <c r="E21" s="76" t="s">
        <v>63</v>
      </c>
      <c r="F21" s="78"/>
    </row>
    <row r="22" ht="19.5" customHeight="1" spans="1:6">
      <c r="A22" s="77"/>
      <c r="B22" s="76" t="s">
        <v>64</v>
      </c>
      <c r="C22" s="78"/>
      <c r="D22" s="77" t="s">
        <v>65</v>
      </c>
      <c r="E22" s="76" t="s">
        <v>66</v>
      </c>
      <c r="F22" s="78"/>
    </row>
    <row r="23" ht="19.5" customHeight="1" spans="1:6">
      <c r="A23" s="77"/>
      <c r="B23" s="76" t="s">
        <v>67</v>
      </c>
      <c r="C23" s="78"/>
      <c r="D23" s="77" t="s">
        <v>68</v>
      </c>
      <c r="E23" s="76" t="s">
        <v>69</v>
      </c>
      <c r="F23" s="78"/>
    </row>
    <row r="24" ht="19.5" customHeight="1" spans="1:6">
      <c r="A24" s="77"/>
      <c r="B24" s="76" t="s">
        <v>70</v>
      </c>
      <c r="C24" s="78"/>
      <c r="D24" s="77" t="s">
        <v>71</v>
      </c>
      <c r="E24" s="76" t="s">
        <v>72</v>
      </c>
      <c r="F24" s="78"/>
    </row>
    <row r="25" ht="19.5" customHeight="1" spans="1:6">
      <c r="A25" s="77"/>
      <c r="B25" s="76" t="s">
        <v>73</v>
      </c>
      <c r="C25" s="78"/>
      <c r="D25" s="77" t="s">
        <v>74</v>
      </c>
      <c r="E25" s="76" t="s">
        <v>75</v>
      </c>
      <c r="F25" s="86">
        <v>7977.21</v>
      </c>
    </row>
    <row r="26" ht="19.5" customHeight="1" spans="1:6">
      <c r="A26" s="77"/>
      <c r="B26" s="76" t="s">
        <v>76</v>
      </c>
      <c r="C26" s="78"/>
      <c r="D26" s="77" t="s">
        <v>77</v>
      </c>
      <c r="E26" s="76" t="s">
        <v>78</v>
      </c>
      <c r="F26" s="78"/>
    </row>
    <row r="27" ht="19.5" customHeight="1" spans="1:6">
      <c r="A27" s="77"/>
      <c r="B27" s="76" t="s">
        <v>79</v>
      </c>
      <c r="C27" s="78"/>
      <c r="D27" s="77" t="s">
        <v>80</v>
      </c>
      <c r="E27" s="76" t="s">
        <v>81</v>
      </c>
      <c r="F27" s="78"/>
    </row>
    <row r="28" ht="19.5" customHeight="1" spans="1:6">
      <c r="A28" s="77"/>
      <c r="B28" s="76" t="s">
        <v>82</v>
      </c>
      <c r="C28" s="78"/>
      <c r="D28" s="77" t="s">
        <v>83</v>
      </c>
      <c r="E28" s="76" t="s">
        <v>84</v>
      </c>
      <c r="F28" s="78"/>
    </row>
    <row r="29" ht="19.5" customHeight="1" spans="1:6">
      <c r="A29" s="77"/>
      <c r="B29" s="76" t="s">
        <v>85</v>
      </c>
      <c r="C29" s="78"/>
      <c r="D29" s="77" t="s">
        <v>86</v>
      </c>
      <c r="E29" s="76" t="s">
        <v>87</v>
      </c>
      <c r="F29" s="86">
        <v>1649.5</v>
      </c>
    </row>
    <row r="30" ht="19.5" customHeight="1" spans="1:6">
      <c r="A30" s="76"/>
      <c r="B30" s="76" t="s">
        <v>88</v>
      </c>
      <c r="C30" s="78"/>
      <c r="D30" s="77" t="s">
        <v>89</v>
      </c>
      <c r="E30" s="76" t="s">
        <v>90</v>
      </c>
      <c r="F30" s="78"/>
    </row>
    <row r="31" ht="19.5" customHeight="1" spans="1:6">
      <c r="A31" s="76"/>
      <c r="B31" s="76" t="s">
        <v>91</v>
      </c>
      <c r="C31" s="78"/>
      <c r="D31" s="77" t="s">
        <v>92</v>
      </c>
      <c r="E31" s="76" t="s">
        <v>93</v>
      </c>
      <c r="F31" s="78"/>
    </row>
    <row r="32" ht="19.5" customHeight="1" spans="1:6">
      <c r="A32" s="76"/>
      <c r="B32" s="76" t="s">
        <v>94</v>
      </c>
      <c r="C32" s="78"/>
      <c r="D32" s="77" t="s">
        <v>95</v>
      </c>
      <c r="E32" s="76" t="s">
        <v>96</v>
      </c>
      <c r="F32" s="78"/>
    </row>
    <row r="33" ht="19.5" customHeight="1" spans="1:6">
      <c r="A33" s="76" t="s">
        <v>97</v>
      </c>
      <c r="B33" s="76" t="s">
        <v>98</v>
      </c>
      <c r="C33" s="86">
        <f>SUM(C7:C14)</f>
        <v>145894.26</v>
      </c>
      <c r="D33" s="76" t="s">
        <v>99</v>
      </c>
      <c r="E33" s="76" t="s">
        <v>100</v>
      </c>
      <c r="F33" s="86">
        <f>SUM(F7:F32)</f>
        <v>145122.27</v>
      </c>
    </row>
    <row r="34" ht="19.5" customHeight="1" spans="1:6">
      <c r="A34" s="77" t="s">
        <v>101</v>
      </c>
      <c r="B34" s="76" t="s">
        <v>102</v>
      </c>
      <c r="C34" s="78">
        <v>0</v>
      </c>
      <c r="D34" s="77" t="s">
        <v>103</v>
      </c>
      <c r="E34" s="76" t="s">
        <v>104</v>
      </c>
      <c r="F34" s="78">
        <v>0</v>
      </c>
    </row>
    <row r="35" ht="19.5" customHeight="1" spans="1:6">
      <c r="A35" s="77" t="s">
        <v>105</v>
      </c>
      <c r="B35" s="76" t="s">
        <v>106</v>
      </c>
      <c r="C35" s="86">
        <v>2035.7</v>
      </c>
      <c r="D35" s="77" t="s">
        <v>107</v>
      </c>
      <c r="E35" s="76" t="s">
        <v>108</v>
      </c>
      <c r="F35" s="86">
        <v>2807.69</v>
      </c>
    </row>
    <row r="36" ht="19.5" customHeight="1" spans="1:6">
      <c r="A36" s="76" t="s">
        <v>109</v>
      </c>
      <c r="B36" s="76" t="s">
        <v>110</v>
      </c>
      <c r="C36" s="86">
        <f>SUM(C33:C35)</f>
        <v>147929.96</v>
      </c>
      <c r="D36" s="76" t="s">
        <v>109</v>
      </c>
      <c r="E36" s="76" t="s">
        <v>111</v>
      </c>
      <c r="F36" s="86">
        <f>SUM(F33:F35)</f>
        <v>147929.96</v>
      </c>
    </row>
    <row r="37" ht="19.5" customHeight="1" spans="1:6">
      <c r="A37" s="77" t="s">
        <v>112</v>
      </c>
      <c r="B37" s="77"/>
      <c r="C37" s="77"/>
      <c r="D37" s="77"/>
      <c r="E37" s="77"/>
      <c r="F37" s="77"/>
    </row>
    <row r="38" ht="19.5" customHeight="1" spans="1:6">
      <c r="A38" s="77" t="s">
        <v>113</v>
      </c>
      <c r="B38" s="77"/>
      <c r="C38" s="77"/>
      <c r="D38" s="77"/>
      <c r="E38" s="77"/>
      <c r="F38" s="77"/>
    </row>
  </sheetData>
  <mergeCells count="5">
    <mergeCell ref="A1:F1"/>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2" sqref="D12"/>
    </sheetView>
  </sheetViews>
  <sheetFormatPr defaultColWidth="9" defaultRowHeight="14" outlineLevelCol="4"/>
  <cols>
    <col min="1" max="1" width="39.2545454545455" style="73" customWidth="1"/>
    <col min="2" max="2" width="6.12727272727273" style="73" customWidth="1"/>
    <col min="3" max="3" width="19" style="73" customWidth="1"/>
    <col min="4" max="4" width="21.3727272727273" style="73" customWidth="1"/>
    <col min="5" max="5" width="21.8727272727273" style="73" customWidth="1"/>
    <col min="6" max="16384" width="9" style="73"/>
  </cols>
  <sheetData>
    <row r="1" ht="25.5" spans="1:5">
      <c r="A1" s="74" t="s">
        <v>547</v>
      </c>
      <c r="B1" s="74"/>
      <c r="C1" s="74"/>
      <c r="D1" s="74"/>
      <c r="E1" s="74"/>
    </row>
    <row r="2" ht="15" spans="5:5">
      <c r="E2" s="75" t="s">
        <v>548</v>
      </c>
    </row>
    <row r="3" ht="15" spans="1:5">
      <c r="A3" s="75" t="s">
        <v>2</v>
      </c>
      <c r="E3" s="75" t="s">
        <v>549</v>
      </c>
    </row>
    <row r="4" ht="15" customHeight="1" spans="1:5">
      <c r="A4" s="81" t="s">
        <v>550</v>
      </c>
      <c r="B4" s="81" t="s">
        <v>7</v>
      </c>
      <c r="C4" s="81" t="s">
        <v>551</v>
      </c>
      <c r="D4" s="81" t="s">
        <v>552</v>
      </c>
      <c r="E4" s="81" t="s">
        <v>553</v>
      </c>
    </row>
    <row r="5" ht="15" customHeight="1" spans="1:5">
      <c r="A5" s="81" t="s">
        <v>554</v>
      </c>
      <c r="B5" s="81"/>
      <c r="C5" s="81" t="s">
        <v>11</v>
      </c>
      <c r="D5" s="81" t="s">
        <v>12</v>
      </c>
      <c r="E5" s="81" t="s">
        <v>20</v>
      </c>
    </row>
    <row r="6" ht="15" customHeight="1" spans="1:5">
      <c r="A6" s="82" t="s">
        <v>555</v>
      </c>
      <c r="B6" s="81" t="s">
        <v>11</v>
      </c>
      <c r="C6" s="81" t="s">
        <v>556</v>
      </c>
      <c r="D6" s="81" t="s">
        <v>556</v>
      </c>
      <c r="E6" s="81" t="s">
        <v>556</v>
      </c>
    </row>
    <row r="7" ht="15" customHeight="1" spans="1:5">
      <c r="A7" s="79" t="s">
        <v>557</v>
      </c>
      <c r="B7" s="81" t="s">
        <v>12</v>
      </c>
      <c r="C7" s="83">
        <v>10.42</v>
      </c>
      <c r="D7" s="83">
        <v>10.42</v>
      </c>
      <c r="E7" s="83">
        <v>4.07</v>
      </c>
    </row>
    <row r="8" ht="15" customHeight="1" spans="1:5">
      <c r="A8" s="79" t="s">
        <v>558</v>
      </c>
      <c r="B8" s="81" t="s">
        <v>20</v>
      </c>
      <c r="C8" s="83"/>
      <c r="D8" s="83"/>
      <c r="E8" s="83">
        <v>0</v>
      </c>
    </row>
    <row r="9" ht="15" customHeight="1" spans="1:5">
      <c r="A9" s="79" t="s">
        <v>559</v>
      </c>
      <c r="B9" s="81" t="s">
        <v>24</v>
      </c>
      <c r="C9" s="83">
        <v>1</v>
      </c>
      <c r="D9" s="83">
        <v>1</v>
      </c>
      <c r="E9" s="83">
        <v>1</v>
      </c>
    </row>
    <row r="10" ht="15" customHeight="1" spans="1:5">
      <c r="A10" s="79" t="s">
        <v>560</v>
      </c>
      <c r="B10" s="81" t="s">
        <v>28</v>
      </c>
      <c r="C10" s="83"/>
      <c r="D10" s="83"/>
      <c r="E10" s="83">
        <v>0</v>
      </c>
    </row>
    <row r="11" ht="15" customHeight="1" spans="1:5">
      <c r="A11" s="79" t="s">
        <v>561</v>
      </c>
      <c r="B11" s="81" t="s">
        <v>32</v>
      </c>
      <c r="C11" s="83">
        <v>1</v>
      </c>
      <c r="D11" s="83">
        <v>1</v>
      </c>
      <c r="E11" s="83">
        <v>1</v>
      </c>
    </row>
    <row r="12" ht="15" customHeight="1" spans="1:5">
      <c r="A12" s="79" t="s">
        <v>562</v>
      </c>
      <c r="B12" s="81" t="s">
        <v>36</v>
      </c>
      <c r="C12" s="83">
        <v>9.42</v>
      </c>
      <c r="D12" s="83">
        <v>9.42</v>
      </c>
      <c r="E12" s="83">
        <v>3.07</v>
      </c>
    </row>
    <row r="13" ht="15" customHeight="1" spans="1:5">
      <c r="A13" s="79" t="s">
        <v>563</v>
      </c>
      <c r="B13" s="81" t="s">
        <v>40</v>
      </c>
      <c r="C13" s="81" t="s">
        <v>556</v>
      </c>
      <c r="D13" s="81" t="s">
        <v>556</v>
      </c>
      <c r="E13" s="83">
        <v>3.07</v>
      </c>
    </row>
    <row r="14" ht="15" customHeight="1" spans="1:5">
      <c r="A14" s="79" t="s">
        <v>564</v>
      </c>
      <c r="B14" s="81" t="s">
        <v>43</v>
      </c>
      <c r="C14" s="81" t="s">
        <v>556</v>
      </c>
      <c r="D14" s="81" t="s">
        <v>556</v>
      </c>
      <c r="E14" s="83">
        <v>0</v>
      </c>
    </row>
    <row r="15" ht="15" customHeight="1" spans="1:5">
      <c r="A15" s="79" t="s">
        <v>565</v>
      </c>
      <c r="B15" s="81" t="s">
        <v>46</v>
      </c>
      <c r="C15" s="81" t="s">
        <v>556</v>
      </c>
      <c r="D15" s="81" t="s">
        <v>556</v>
      </c>
      <c r="E15" s="83">
        <v>0</v>
      </c>
    </row>
    <row r="16" ht="15" customHeight="1" spans="1:5">
      <c r="A16" s="79" t="s">
        <v>566</v>
      </c>
      <c r="B16" s="81" t="s">
        <v>49</v>
      </c>
      <c r="C16" s="81" t="s">
        <v>556</v>
      </c>
      <c r="D16" s="81" t="s">
        <v>556</v>
      </c>
      <c r="E16" s="81" t="s">
        <v>556</v>
      </c>
    </row>
    <row r="17" ht="15" customHeight="1" spans="1:5">
      <c r="A17" s="79" t="s">
        <v>567</v>
      </c>
      <c r="B17" s="81" t="s">
        <v>52</v>
      </c>
      <c r="C17" s="81" t="s">
        <v>556</v>
      </c>
      <c r="D17" s="81" t="s">
        <v>556</v>
      </c>
      <c r="E17" s="83">
        <v>0</v>
      </c>
    </row>
    <row r="18" ht="15" customHeight="1" spans="1:5">
      <c r="A18" s="79" t="s">
        <v>568</v>
      </c>
      <c r="B18" s="81" t="s">
        <v>55</v>
      </c>
      <c r="C18" s="81" t="s">
        <v>556</v>
      </c>
      <c r="D18" s="81" t="s">
        <v>556</v>
      </c>
      <c r="E18" s="83">
        <v>0</v>
      </c>
    </row>
    <row r="19" ht="15" customHeight="1" spans="1:5">
      <c r="A19" s="79" t="s">
        <v>569</v>
      </c>
      <c r="B19" s="81" t="s">
        <v>58</v>
      </c>
      <c r="C19" s="81" t="s">
        <v>556</v>
      </c>
      <c r="D19" s="81" t="s">
        <v>556</v>
      </c>
      <c r="E19" s="83">
        <v>0</v>
      </c>
    </row>
    <row r="20" ht="15" customHeight="1" spans="1:5">
      <c r="A20" s="79" t="s">
        <v>570</v>
      </c>
      <c r="B20" s="81" t="s">
        <v>61</v>
      </c>
      <c r="C20" s="81" t="s">
        <v>556</v>
      </c>
      <c r="D20" s="81" t="s">
        <v>556</v>
      </c>
      <c r="E20" s="83">
        <v>1</v>
      </c>
    </row>
    <row r="21" ht="15" customHeight="1" spans="1:5">
      <c r="A21" s="79" t="s">
        <v>571</v>
      </c>
      <c r="B21" s="81" t="s">
        <v>64</v>
      </c>
      <c r="C21" s="81" t="s">
        <v>556</v>
      </c>
      <c r="D21" s="81" t="s">
        <v>556</v>
      </c>
      <c r="E21" s="83">
        <v>76</v>
      </c>
    </row>
    <row r="22" ht="15" customHeight="1" spans="1:5">
      <c r="A22" s="79" t="s">
        <v>572</v>
      </c>
      <c r="B22" s="81" t="s">
        <v>67</v>
      </c>
      <c r="C22" s="81" t="s">
        <v>556</v>
      </c>
      <c r="D22" s="81" t="s">
        <v>556</v>
      </c>
      <c r="E22" s="83">
        <v>0</v>
      </c>
    </row>
    <row r="23" ht="15" customHeight="1" spans="1:5">
      <c r="A23" s="79" t="s">
        <v>573</v>
      </c>
      <c r="B23" s="81" t="s">
        <v>70</v>
      </c>
      <c r="C23" s="81" t="s">
        <v>556</v>
      </c>
      <c r="D23" s="81" t="s">
        <v>556</v>
      </c>
      <c r="E23" s="83">
        <v>612</v>
      </c>
    </row>
    <row r="24" ht="15" customHeight="1" spans="1:5">
      <c r="A24" s="79" t="s">
        <v>574</v>
      </c>
      <c r="B24" s="81" t="s">
        <v>73</v>
      </c>
      <c r="C24" s="81" t="s">
        <v>556</v>
      </c>
      <c r="D24" s="81" t="s">
        <v>556</v>
      </c>
      <c r="E24" s="83">
        <v>0</v>
      </c>
    </row>
    <row r="25" ht="15" customHeight="1" spans="1:5">
      <c r="A25" s="79" t="s">
        <v>575</v>
      </c>
      <c r="B25" s="81" t="s">
        <v>76</v>
      </c>
      <c r="C25" s="81" t="s">
        <v>556</v>
      </c>
      <c r="D25" s="81" t="s">
        <v>556</v>
      </c>
      <c r="E25" s="83">
        <v>0</v>
      </c>
    </row>
    <row r="26" ht="15" customHeight="1" spans="1:5">
      <c r="A26" s="79" t="s">
        <v>576</v>
      </c>
      <c r="B26" s="81" t="s">
        <v>79</v>
      </c>
      <c r="C26" s="81" t="s">
        <v>556</v>
      </c>
      <c r="D26" s="81" t="s">
        <v>556</v>
      </c>
      <c r="E26" s="83">
        <v>0</v>
      </c>
    </row>
    <row r="27" ht="15" customHeight="1" spans="1:5">
      <c r="A27" s="82" t="s">
        <v>577</v>
      </c>
      <c r="B27" s="81" t="s">
        <v>82</v>
      </c>
      <c r="C27" s="81" t="s">
        <v>556</v>
      </c>
      <c r="D27" s="81" t="s">
        <v>556</v>
      </c>
      <c r="E27" s="83">
        <v>291</v>
      </c>
    </row>
    <row r="28" ht="15" customHeight="1" spans="1:5">
      <c r="A28" s="79" t="s">
        <v>578</v>
      </c>
      <c r="B28" s="81" t="s">
        <v>85</v>
      </c>
      <c r="C28" s="81" t="s">
        <v>556</v>
      </c>
      <c r="D28" s="81" t="s">
        <v>556</v>
      </c>
      <c r="E28" s="83">
        <v>291</v>
      </c>
    </row>
    <row r="29" ht="15" customHeight="1" spans="1:5">
      <c r="A29" s="79" t="s">
        <v>579</v>
      </c>
      <c r="B29" s="81" t="s">
        <v>88</v>
      </c>
      <c r="C29" s="81" t="s">
        <v>556</v>
      </c>
      <c r="D29" s="81" t="s">
        <v>556</v>
      </c>
      <c r="E29" s="83">
        <v>0</v>
      </c>
    </row>
    <row r="30" ht="41.25" customHeight="1" spans="1:5">
      <c r="A30" s="79" t="s">
        <v>580</v>
      </c>
      <c r="B30" s="79"/>
      <c r="C30" s="79"/>
      <c r="D30" s="79"/>
      <c r="E30" s="79"/>
    </row>
    <row r="31" ht="25.5" customHeight="1" spans="1:5">
      <c r="A31" s="79" t="s">
        <v>581</v>
      </c>
      <c r="B31" s="79"/>
      <c r="C31" s="79"/>
      <c r="D31" s="79"/>
      <c r="E31" s="79"/>
    </row>
    <row r="33" spans="2:2">
      <c r="B33" s="80"/>
    </row>
  </sheetData>
  <mergeCells count="4">
    <mergeCell ref="A1:E1"/>
    <mergeCell ref="A30:E30"/>
    <mergeCell ref="A31:E31"/>
    <mergeCell ref="B4:B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12" sqref="D12"/>
    </sheetView>
  </sheetViews>
  <sheetFormatPr defaultColWidth="9" defaultRowHeight="14" outlineLevelCol="4"/>
  <cols>
    <col min="1" max="1" width="30.1272727272727" style="73" customWidth="1"/>
    <col min="2" max="2" width="11" style="73" customWidth="1"/>
    <col min="3" max="3" width="16.5" style="73" customWidth="1"/>
    <col min="4" max="4" width="16.2545454545455" style="73" customWidth="1"/>
    <col min="5" max="5" width="18" style="73" customWidth="1"/>
    <col min="6" max="16384" width="9" style="73"/>
  </cols>
  <sheetData>
    <row r="1" ht="25.5" spans="1:5">
      <c r="A1" s="74" t="s">
        <v>582</v>
      </c>
      <c r="B1" s="74"/>
      <c r="C1" s="74"/>
      <c r="D1" s="74"/>
      <c r="E1" s="74"/>
    </row>
    <row r="2" ht="15" spans="5:5">
      <c r="E2" s="75" t="s">
        <v>583</v>
      </c>
    </row>
    <row r="3" ht="15" spans="1:5">
      <c r="A3" s="75" t="s">
        <v>2</v>
      </c>
      <c r="E3" s="75" t="s">
        <v>3</v>
      </c>
    </row>
    <row r="4" ht="15" customHeight="1" spans="1:5">
      <c r="A4" s="76" t="s">
        <v>550</v>
      </c>
      <c r="B4" s="76" t="s">
        <v>7</v>
      </c>
      <c r="C4" s="76" t="s">
        <v>551</v>
      </c>
      <c r="D4" s="76" t="s">
        <v>552</v>
      </c>
      <c r="E4" s="76" t="s">
        <v>553</v>
      </c>
    </row>
    <row r="5" ht="15" customHeight="1" spans="1:5">
      <c r="A5" s="77" t="s">
        <v>554</v>
      </c>
      <c r="B5" s="76"/>
      <c r="C5" s="76" t="s">
        <v>11</v>
      </c>
      <c r="D5" s="76" t="s">
        <v>12</v>
      </c>
      <c r="E5" s="76" t="s">
        <v>20</v>
      </c>
    </row>
    <row r="6" ht="15" customHeight="1" spans="1:5">
      <c r="A6" s="77" t="s">
        <v>584</v>
      </c>
      <c r="B6" s="76" t="s">
        <v>11</v>
      </c>
      <c r="C6" s="76" t="s">
        <v>556</v>
      </c>
      <c r="D6" s="76" t="s">
        <v>556</v>
      </c>
      <c r="E6" s="76" t="s">
        <v>556</v>
      </c>
    </row>
    <row r="7" ht="15" customHeight="1" spans="1:5">
      <c r="A7" s="77" t="s">
        <v>557</v>
      </c>
      <c r="B7" s="76" t="s">
        <v>12</v>
      </c>
      <c r="C7" s="78">
        <v>10.42</v>
      </c>
      <c r="D7" s="78">
        <v>10.42</v>
      </c>
      <c r="E7" s="78">
        <v>4.07</v>
      </c>
    </row>
    <row r="8" ht="15" customHeight="1" spans="1:5">
      <c r="A8" s="77" t="s">
        <v>558</v>
      </c>
      <c r="B8" s="76" t="s">
        <v>20</v>
      </c>
      <c r="C8" s="78"/>
      <c r="D8" s="78"/>
      <c r="E8" s="78">
        <v>0</v>
      </c>
    </row>
    <row r="9" ht="15" customHeight="1" spans="1:5">
      <c r="A9" s="77" t="s">
        <v>559</v>
      </c>
      <c r="B9" s="76" t="s">
        <v>24</v>
      </c>
      <c r="C9" s="78">
        <v>1</v>
      </c>
      <c r="D9" s="78">
        <v>1</v>
      </c>
      <c r="E9" s="78">
        <v>1</v>
      </c>
    </row>
    <row r="10" ht="15" customHeight="1" spans="1:5">
      <c r="A10" s="77" t="s">
        <v>560</v>
      </c>
      <c r="B10" s="76" t="s">
        <v>28</v>
      </c>
      <c r="C10" s="78"/>
      <c r="D10" s="78"/>
      <c r="E10" s="78">
        <v>0</v>
      </c>
    </row>
    <row r="11" ht="15" customHeight="1" spans="1:5">
      <c r="A11" s="77" t="s">
        <v>561</v>
      </c>
      <c r="B11" s="76" t="s">
        <v>32</v>
      </c>
      <c r="C11" s="78">
        <v>1</v>
      </c>
      <c r="D11" s="78">
        <v>1</v>
      </c>
      <c r="E11" s="78">
        <v>1</v>
      </c>
    </row>
    <row r="12" ht="15" customHeight="1" spans="1:5">
      <c r="A12" s="77" t="s">
        <v>562</v>
      </c>
      <c r="B12" s="76" t="s">
        <v>36</v>
      </c>
      <c r="C12" s="78">
        <v>9.42</v>
      </c>
      <c r="D12" s="78">
        <v>9.42</v>
      </c>
      <c r="E12" s="78">
        <v>3.07</v>
      </c>
    </row>
    <row r="13" ht="15" customHeight="1" spans="1:5">
      <c r="A13" s="77" t="s">
        <v>563</v>
      </c>
      <c r="B13" s="76" t="s">
        <v>40</v>
      </c>
      <c r="C13" s="76" t="s">
        <v>556</v>
      </c>
      <c r="D13" s="76" t="s">
        <v>556</v>
      </c>
      <c r="E13" s="78"/>
    </row>
    <row r="14" ht="15" customHeight="1" spans="1:5">
      <c r="A14" s="77" t="s">
        <v>564</v>
      </c>
      <c r="B14" s="76" t="s">
        <v>43</v>
      </c>
      <c r="C14" s="76" t="s">
        <v>556</v>
      </c>
      <c r="D14" s="76" t="s">
        <v>556</v>
      </c>
      <c r="E14" s="78"/>
    </row>
    <row r="15" ht="15" customHeight="1" spans="1:5">
      <c r="A15" s="77" t="s">
        <v>565</v>
      </c>
      <c r="B15" s="76" t="s">
        <v>46</v>
      </c>
      <c r="C15" s="76" t="s">
        <v>556</v>
      </c>
      <c r="D15" s="76" t="s">
        <v>556</v>
      </c>
      <c r="E15" s="78"/>
    </row>
    <row r="16" ht="48" customHeight="1" spans="1:5">
      <c r="A16" s="79" t="s">
        <v>585</v>
      </c>
      <c r="B16" s="79"/>
      <c r="C16" s="79"/>
      <c r="D16" s="79"/>
      <c r="E16" s="79"/>
    </row>
    <row r="18" spans="2:2">
      <c r="B18" s="80"/>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7" sqref="J17"/>
    </sheetView>
  </sheetViews>
  <sheetFormatPr defaultColWidth="9" defaultRowHeight="15"/>
  <cols>
    <col min="1" max="1" width="6.25454545454545" style="39" customWidth="1"/>
    <col min="2" max="2" width="5.12727272727273" style="39" customWidth="1"/>
    <col min="3" max="4" width="9.75454545454545" style="39" customWidth="1"/>
    <col min="5" max="5" width="9.12727272727273" style="39" customWidth="1"/>
    <col min="6" max="11" width="6.75454545454545" style="39" customWidth="1"/>
    <col min="12" max="12" width="8.5" style="39" customWidth="1"/>
    <col min="13" max="13" width="7.87272727272727" style="39" customWidth="1"/>
    <col min="14" max="14" width="7.25454545454545" style="40" customWidth="1"/>
    <col min="15" max="15" width="7.25454545454545" style="39" customWidth="1"/>
    <col min="16" max="16" width="9.12727272727273" style="39" customWidth="1"/>
    <col min="17" max="17" width="9" style="39"/>
    <col min="18" max="20" width="7.37272727272727" style="39" customWidth="1"/>
    <col min="21" max="21" width="6.75454545454545" style="39" customWidth="1"/>
    <col min="22" max="256" width="9" style="39"/>
    <col min="257" max="257" width="6.25454545454545" style="39" customWidth="1"/>
    <col min="258" max="258" width="5.12727272727273" style="39" customWidth="1"/>
    <col min="259" max="260" width="9.75454545454545" style="39" customWidth="1"/>
    <col min="261" max="261" width="9.12727272727273" style="39" customWidth="1"/>
    <col min="262" max="267" width="6.75454545454545" style="39" customWidth="1"/>
    <col min="268" max="268" width="8.5" style="39" customWidth="1"/>
    <col min="269" max="269" width="7.87272727272727" style="39" customWidth="1"/>
    <col min="270" max="271" width="7.25454545454545" style="39" customWidth="1"/>
    <col min="272" max="272" width="9.12727272727273" style="39" customWidth="1"/>
    <col min="273" max="273" width="9" style="39"/>
    <col min="274" max="276" width="7.37272727272727" style="39" customWidth="1"/>
    <col min="277" max="277" width="6.75454545454545" style="39" customWidth="1"/>
    <col min="278" max="512" width="9" style="39"/>
    <col min="513" max="513" width="6.25454545454545" style="39" customWidth="1"/>
    <col min="514" max="514" width="5.12727272727273" style="39" customWidth="1"/>
    <col min="515" max="516" width="9.75454545454545" style="39" customWidth="1"/>
    <col min="517" max="517" width="9.12727272727273" style="39" customWidth="1"/>
    <col min="518" max="523" width="6.75454545454545" style="39" customWidth="1"/>
    <col min="524" max="524" width="8.5" style="39" customWidth="1"/>
    <col min="525" max="525" width="7.87272727272727" style="39" customWidth="1"/>
    <col min="526" max="527" width="7.25454545454545" style="39" customWidth="1"/>
    <col min="528" max="528" width="9.12727272727273" style="39" customWidth="1"/>
    <col min="529" max="529" width="9" style="39"/>
    <col min="530" max="532" width="7.37272727272727" style="39" customWidth="1"/>
    <col min="533" max="533" width="6.75454545454545" style="39" customWidth="1"/>
    <col min="534" max="768" width="9" style="39"/>
    <col min="769" max="769" width="6.25454545454545" style="39" customWidth="1"/>
    <col min="770" max="770" width="5.12727272727273" style="39" customWidth="1"/>
    <col min="771" max="772" width="9.75454545454545" style="39" customWidth="1"/>
    <col min="773" max="773" width="9.12727272727273" style="39" customWidth="1"/>
    <col min="774" max="779" width="6.75454545454545" style="39" customWidth="1"/>
    <col min="780" max="780" width="8.5" style="39" customWidth="1"/>
    <col min="781" max="781" width="7.87272727272727" style="39" customWidth="1"/>
    <col min="782" max="783" width="7.25454545454545" style="39" customWidth="1"/>
    <col min="784" max="784" width="9.12727272727273" style="39" customWidth="1"/>
    <col min="785" max="785" width="9" style="39"/>
    <col min="786" max="788" width="7.37272727272727" style="39" customWidth="1"/>
    <col min="789" max="789" width="6.75454545454545" style="39" customWidth="1"/>
    <col min="790" max="1024" width="9" style="39"/>
    <col min="1025" max="1025" width="6.25454545454545" style="39" customWidth="1"/>
    <col min="1026" max="1026" width="5.12727272727273" style="39" customWidth="1"/>
    <col min="1027" max="1028" width="9.75454545454545" style="39" customWidth="1"/>
    <col min="1029" max="1029" width="9.12727272727273" style="39" customWidth="1"/>
    <col min="1030" max="1035" width="6.75454545454545" style="39" customWidth="1"/>
    <col min="1036" max="1036" width="8.5" style="39" customWidth="1"/>
    <col min="1037" max="1037" width="7.87272727272727" style="39" customWidth="1"/>
    <col min="1038" max="1039" width="7.25454545454545" style="39" customWidth="1"/>
    <col min="1040" max="1040" width="9.12727272727273" style="39" customWidth="1"/>
    <col min="1041" max="1041" width="9" style="39"/>
    <col min="1042" max="1044" width="7.37272727272727" style="39" customWidth="1"/>
    <col min="1045" max="1045" width="6.75454545454545" style="39" customWidth="1"/>
    <col min="1046" max="1280" width="9" style="39"/>
    <col min="1281" max="1281" width="6.25454545454545" style="39" customWidth="1"/>
    <col min="1282" max="1282" width="5.12727272727273" style="39" customWidth="1"/>
    <col min="1283" max="1284" width="9.75454545454545" style="39" customWidth="1"/>
    <col min="1285" max="1285" width="9.12727272727273" style="39" customWidth="1"/>
    <col min="1286" max="1291" width="6.75454545454545" style="39" customWidth="1"/>
    <col min="1292" max="1292" width="8.5" style="39" customWidth="1"/>
    <col min="1293" max="1293" width="7.87272727272727" style="39" customWidth="1"/>
    <col min="1294" max="1295" width="7.25454545454545" style="39" customWidth="1"/>
    <col min="1296" max="1296" width="9.12727272727273" style="39" customWidth="1"/>
    <col min="1297" max="1297" width="9" style="39"/>
    <col min="1298" max="1300" width="7.37272727272727" style="39" customWidth="1"/>
    <col min="1301" max="1301" width="6.75454545454545" style="39" customWidth="1"/>
    <col min="1302" max="1536" width="9" style="39"/>
    <col min="1537" max="1537" width="6.25454545454545" style="39" customWidth="1"/>
    <col min="1538" max="1538" width="5.12727272727273" style="39" customWidth="1"/>
    <col min="1539" max="1540" width="9.75454545454545" style="39" customWidth="1"/>
    <col min="1541" max="1541" width="9.12727272727273" style="39" customWidth="1"/>
    <col min="1542" max="1547" width="6.75454545454545" style="39" customWidth="1"/>
    <col min="1548" max="1548" width="8.5" style="39" customWidth="1"/>
    <col min="1549" max="1549" width="7.87272727272727" style="39" customWidth="1"/>
    <col min="1550" max="1551" width="7.25454545454545" style="39" customWidth="1"/>
    <col min="1552" max="1552" width="9.12727272727273" style="39" customWidth="1"/>
    <col min="1553" max="1553" width="9" style="39"/>
    <col min="1554" max="1556" width="7.37272727272727" style="39" customWidth="1"/>
    <col min="1557" max="1557" width="6.75454545454545" style="39" customWidth="1"/>
    <col min="1558" max="1792" width="9" style="39"/>
    <col min="1793" max="1793" width="6.25454545454545" style="39" customWidth="1"/>
    <col min="1794" max="1794" width="5.12727272727273" style="39" customWidth="1"/>
    <col min="1795" max="1796" width="9.75454545454545" style="39" customWidth="1"/>
    <col min="1797" max="1797" width="9.12727272727273" style="39" customWidth="1"/>
    <col min="1798" max="1803" width="6.75454545454545" style="39" customWidth="1"/>
    <col min="1804" max="1804" width="8.5" style="39" customWidth="1"/>
    <col min="1805" max="1805" width="7.87272727272727" style="39" customWidth="1"/>
    <col min="1806" max="1807" width="7.25454545454545" style="39" customWidth="1"/>
    <col min="1808" max="1808" width="9.12727272727273" style="39" customWidth="1"/>
    <col min="1809" max="1809" width="9" style="39"/>
    <col min="1810" max="1812" width="7.37272727272727" style="39" customWidth="1"/>
    <col min="1813" max="1813" width="6.75454545454545" style="39" customWidth="1"/>
    <col min="1814" max="2048" width="9" style="39"/>
    <col min="2049" max="2049" width="6.25454545454545" style="39" customWidth="1"/>
    <col min="2050" max="2050" width="5.12727272727273" style="39" customWidth="1"/>
    <col min="2051" max="2052" width="9.75454545454545" style="39" customWidth="1"/>
    <col min="2053" max="2053" width="9.12727272727273" style="39" customWidth="1"/>
    <col min="2054" max="2059" width="6.75454545454545" style="39" customWidth="1"/>
    <col min="2060" max="2060" width="8.5" style="39" customWidth="1"/>
    <col min="2061" max="2061" width="7.87272727272727" style="39" customWidth="1"/>
    <col min="2062" max="2063" width="7.25454545454545" style="39" customWidth="1"/>
    <col min="2064" max="2064" width="9.12727272727273" style="39" customWidth="1"/>
    <col min="2065" max="2065" width="9" style="39"/>
    <col min="2066" max="2068" width="7.37272727272727" style="39" customWidth="1"/>
    <col min="2069" max="2069" width="6.75454545454545" style="39" customWidth="1"/>
    <col min="2070" max="2304" width="9" style="39"/>
    <col min="2305" max="2305" width="6.25454545454545" style="39" customWidth="1"/>
    <col min="2306" max="2306" width="5.12727272727273" style="39" customWidth="1"/>
    <col min="2307" max="2308" width="9.75454545454545" style="39" customWidth="1"/>
    <col min="2309" max="2309" width="9.12727272727273" style="39" customWidth="1"/>
    <col min="2310" max="2315" width="6.75454545454545" style="39" customWidth="1"/>
    <col min="2316" max="2316" width="8.5" style="39" customWidth="1"/>
    <col min="2317" max="2317" width="7.87272727272727" style="39" customWidth="1"/>
    <col min="2318" max="2319" width="7.25454545454545" style="39" customWidth="1"/>
    <col min="2320" max="2320" width="9.12727272727273" style="39" customWidth="1"/>
    <col min="2321" max="2321" width="9" style="39"/>
    <col min="2322" max="2324" width="7.37272727272727" style="39" customWidth="1"/>
    <col min="2325" max="2325" width="6.75454545454545" style="39" customWidth="1"/>
    <col min="2326" max="2560" width="9" style="39"/>
    <col min="2561" max="2561" width="6.25454545454545" style="39" customWidth="1"/>
    <col min="2562" max="2562" width="5.12727272727273" style="39" customWidth="1"/>
    <col min="2563" max="2564" width="9.75454545454545" style="39" customWidth="1"/>
    <col min="2565" max="2565" width="9.12727272727273" style="39" customWidth="1"/>
    <col min="2566" max="2571" width="6.75454545454545" style="39" customWidth="1"/>
    <col min="2572" max="2572" width="8.5" style="39" customWidth="1"/>
    <col min="2573" max="2573" width="7.87272727272727" style="39" customWidth="1"/>
    <col min="2574" max="2575" width="7.25454545454545" style="39" customWidth="1"/>
    <col min="2576" max="2576" width="9.12727272727273" style="39" customWidth="1"/>
    <col min="2577" max="2577" width="9" style="39"/>
    <col min="2578" max="2580" width="7.37272727272727" style="39" customWidth="1"/>
    <col min="2581" max="2581" width="6.75454545454545" style="39" customWidth="1"/>
    <col min="2582" max="2816" width="9" style="39"/>
    <col min="2817" max="2817" width="6.25454545454545" style="39" customWidth="1"/>
    <col min="2818" max="2818" width="5.12727272727273" style="39" customWidth="1"/>
    <col min="2819" max="2820" width="9.75454545454545" style="39" customWidth="1"/>
    <col min="2821" max="2821" width="9.12727272727273" style="39" customWidth="1"/>
    <col min="2822" max="2827" width="6.75454545454545" style="39" customWidth="1"/>
    <col min="2828" max="2828" width="8.5" style="39" customWidth="1"/>
    <col min="2829" max="2829" width="7.87272727272727" style="39" customWidth="1"/>
    <col min="2830" max="2831" width="7.25454545454545" style="39" customWidth="1"/>
    <col min="2832" max="2832" width="9.12727272727273" style="39" customWidth="1"/>
    <col min="2833" max="2833" width="9" style="39"/>
    <col min="2834" max="2836" width="7.37272727272727" style="39" customWidth="1"/>
    <col min="2837" max="2837" width="6.75454545454545" style="39" customWidth="1"/>
    <col min="2838" max="3072" width="9" style="39"/>
    <col min="3073" max="3073" width="6.25454545454545" style="39" customWidth="1"/>
    <col min="3074" max="3074" width="5.12727272727273" style="39" customWidth="1"/>
    <col min="3075" max="3076" width="9.75454545454545" style="39" customWidth="1"/>
    <col min="3077" max="3077" width="9.12727272727273" style="39" customWidth="1"/>
    <col min="3078" max="3083" width="6.75454545454545" style="39" customWidth="1"/>
    <col min="3084" max="3084" width="8.5" style="39" customWidth="1"/>
    <col min="3085" max="3085" width="7.87272727272727" style="39" customWidth="1"/>
    <col min="3086" max="3087" width="7.25454545454545" style="39" customWidth="1"/>
    <col min="3088" max="3088" width="9.12727272727273" style="39" customWidth="1"/>
    <col min="3089" max="3089" width="9" style="39"/>
    <col min="3090" max="3092" width="7.37272727272727" style="39" customWidth="1"/>
    <col min="3093" max="3093" width="6.75454545454545" style="39" customWidth="1"/>
    <col min="3094" max="3328" width="9" style="39"/>
    <col min="3329" max="3329" width="6.25454545454545" style="39" customWidth="1"/>
    <col min="3330" max="3330" width="5.12727272727273" style="39" customWidth="1"/>
    <col min="3331" max="3332" width="9.75454545454545" style="39" customWidth="1"/>
    <col min="3333" max="3333" width="9.12727272727273" style="39" customWidth="1"/>
    <col min="3334" max="3339" width="6.75454545454545" style="39" customWidth="1"/>
    <col min="3340" max="3340" width="8.5" style="39" customWidth="1"/>
    <col min="3341" max="3341" width="7.87272727272727" style="39" customWidth="1"/>
    <col min="3342" max="3343" width="7.25454545454545" style="39" customWidth="1"/>
    <col min="3344" max="3344" width="9.12727272727273" style="39" customWidth="1"/>
    <col min="3345" max="3345" width="9" style="39"/>
    <col min="3346" max="3348" width="7.37272727272727" style="39" customWidth="1"/>
    <col min="3349" max="3349" width="6.75454545454545" style="39" customWidth="1"/>
    <col min="3350" max="3584" width="9" style="39"/>
    <col min="3585" max="3585" width="6.25454545454545" style="39" customWidth="1"/>
    <col min="3586" max="3586" width="5.12727272727273" style="39" customWidth="1"/>
    <col min="3587" max="3588" width="9.75454545454545" style="39" customWidth="1"/>
    <col min="3589" max="3589" width="9.12727272727273" style="39" customWidth="1"/>
    <col min="3590" max="3595" width="6.75454545454545" style="39" customWidth="1"/>
    <col min="3596" max="3596" width="8.5" style="39" customWidth="1"/>
    <col min="3597" max="3597" width="7.87272727272727" style="39" customWidth="1"/>
    <col min="3598" max="3599" width="7.25454545454545" style="39" customWidth="1"/>
    <col min="3600" max="3600" width="9.12727272727273" style="39" customWidth="1"/>
    <col min="3601" max="3601" width="9" style="39"/>
    <col min="3602" max="3604" width="7.37272727272727" style="39" customWidth="1"/>
    <col min="3605" max="3605" width="6.75454545454545" style="39" customWidth="1"/>
    <col min="3606" max="3840" width="9" style="39"/>
    <col min="3841" max="3841" width="6.25454545454545" style="39" customWidth="1"/>
    <col min="3842" max="3842" width="5.12727272727273" style="39" customWidth="1"/>
    <col min="3843" max="3844" width="9.75454545454545" style="39" customWidth="1"/>
    <col min="3845" max="3845" width="9.12727272727273" style="39" customWidth="1"/>
    <col min="3846" max="3851" width="6.75454545454545" style="39" customWidth="1"/>
    <col min="3852" max="3852" width="8.5" style="39" customWidth="1"/>
    <col min="3853" max="3853" width="7.87272727272727" style="39" customWidth="1"/>
    <col min="3854" max="3855" width="7.25454545454545" style="39" customWidth="1"/>
    <col min="3856" max="3856" width="9.12727272727273" style="39" customWidth="1"/>
    <col min="3857" max="3857" width="9" style="39"/>
    <col min="3858" max="3860" width="7.37272727272727" style="39" customWidth="1"/>
    <col min="3861" max="3861" width="6.75454545454545" style="39" customWidth="1"/>
    <col min="3862" max="4096" width="9" style="39"/>
    <col min="4097" max="4097" width="6.25454545454545" style="39" customWidth="1"/>
    <col min="4098" max="4098" width="5.12727272727273" style="39" customWidth="1"/>
    <col min="4099" max="4100" width="9.75454545454545" style="39" customWidth="1"/>
    <col min="4101" max="4101" width="9.12727272727273" style="39" customWidth="1"/>
    <col min="4102" max="4107" width="6.75454545454545" style="39" customWidth="1"/>
    <col min="4108" max="4108" width="8.5" style="39" customWidth="1"/>
    <col min="4109" max="4109" width="7.87272727272727" style="39" customWidth="1"/>
    <col min="4110" max="4111" width="7.25454545454545" style="39" customWidth="1"/>
    <col min="4112" max="4112" width="9.12727272727273" style="39" customWidth="1"/>
    <col min="4113" max="4113" width="9" style="39"/>
    <col min="4114" max="4116" width="7.37272727272727" style="39" customWidth="1"/>
    <col min="4117" max="4117" width="6.75454545454545" style="39" customWidth="1"/>
    <col min="4118" max="4352" width="9" style="39"/>
    <col min="4353" max="4353" width="6.25454545454545" style="39" customWidth="1"/>
    <col min="4354" max="4354" width="5.12727272727273" style="39" customWidth="1"/>
    <col min="4355" max="4356" width="9.75454545454545" style="39" customWidth="1"/>
    <col min="4357" max="4357" width="9.12727272727273" style="39" customWidth="1"/>
    <col min="4358" max="4363" width="6.75454545454545" style="39" customWidth="1"/>
    <col min="4364" max="4364" width="8.5" style="39" customWidth="1"/>
    <col min="4365" max="4365" width="7.87272727272727" style="39" customWidth="1"/>
    <col min="4366" max="4367" width="7.25454545454545" style="39" customWidth="1"/>
    <col min="4368" max="4368" width="9.12727272727273" style="39" customWidth="1"/>
    <col min="4369" max="4369" width="9" style="39"/>
    <col min="4370" max="4372" width="7.37272727272727" style="39" customWidth="1"/>
    <col min="4373" max="4373" width="6.75454545454545" style="39" customWidth="1"/>
    <col min="4374" max="4608" width="9" style="39"/>
    <col min="4609" max="4609" width="6.25454545454545" style="39" customWidth="1"/>
    <col min="4610" max="4610" width="5.12727272727273" style="39" customWidth="1"/>
    <col min="4611" max="4612" width="9.75454545454545" style="39" customWidth="1"/>
    <col min="4613" max="4613" width="9.12727272727273" style="39" customWidth="1"/>
    <col min="4614" max="4619" width="6.75454545454545" style="39" customWidth="1"/>
    <col min="4620" max="4620" width="8.5" style="39" customWidth="1"/>
    <col min="4621" max="4621" width="7.87272727272727" style="39" customWidth="1"/>
    <col min="4622" max="4623" width="7.25454545454545" style="39" customWidth="1"/>
    <col min="4624" max="4624" width="9.12727272727273" style="39" customWidth="1"/>
    <col min="4625" max="4625" width="9" style="39"/>
    <col min="4626" max="4628" width="7.37272727272727" style="39" customWidth="1"/>
    <col min="4629" max="4629" width="6.75454545454545" style="39" customWidth="1"/>
    <col min="4630" max="4864" width="9" style="39"/>
    <col min="4865" max="4865" width="6.25454545454545" style="39" customWidth="1"/>
    <col min="4866" max="4866" width="5.12727272727273" style="39" customWidth="1"/>
    <col min="4867" max="4868" width="9.75454545454545" style="39" customWidth="1"/>
    <col min="4869" max="4869" width="9.12727272727273" style="39" customWidth="1"/>
    <col min="4870" max="4875" width="6.75454545454545" style="39" customWidth="1"/>
    <col min="4876" max="4876" width="8.5" style="39" customWidth="1"/>
    <col min="4877" max="4877" width="7.87272727272727" style="39" customWidth="1"/>
    <col min="4878" max="4879" width="7.25454545454545" style="39" customWidth="1"/>
    <col min="4880" max="4880" width="9.12727272727273" style="39" customWidth="1"/>
    <col min="4881" max="4881" width="9" style="39"/>
    <col min="4882" max="4884" width="7.37272727272727" style="39" customWidth="1"/>
    <col min="4885" max="4885" width="6.75454545454545" style="39" customWidth="1"/>
    <col min="4886" max="5120" width="9" style="39"/>
    <col min="5121" max="5121" width="6.25454545454545" style="39" customWidth="1"/>
    <col min="5122" max="5122" width="5.12727272727273" style="39" customWidth="1"/>
    <col min="5123" max="5124" width="9.75454545454545" style="39" customWidth="1"/>
    <col min="5125" max="5125" width="9.12727272727273" style="39" customWidth="1"/>
    <col min="5126" max="5131" width="6.75454545454545" style="39" customWidth="1"/>
    <col min="5132" max="5132" width="8.5" style="39" customWidth="1"/>
    <col min="5133" max="5133" width="7.87272727272727" style="39" customWidth="1"/>
    <col min="5134" max="5135" width="7.25454545454545" style="39" customWidth="1"/>
    <col min="5136" max="5136" width="9.12727272727273" style="39" customWidth="1"/>
    <col min="5137" max="5137" width="9" style="39"/>
    <col min="5138" max="5140" width="7.37272727272727" style="39" customWidth="1"/>
    <col min="5141" max="5141" width="6.75454545454545" style="39" customWidth="1"/>
    <col min="5142" max="5376" width="9" style="39"/>
    <col min="5377" max="5377" width="6.25454545454545" style="39" customWidth="1"/>
    <col min="5378" max="5378" width="5.12727272727273" style="39" customWidth="1"/>
    <col min="5379" max="5380" width="9.75454545454545" style="39" customWidth="1"/>
    <col min="5381" max="5381" width="9.12727272727273" style="39" customWidth="1"/>
    <col min="5382" max="5387" width="6.75454545454545" style="39" customWidth="1"/>
    <col min="5388" max="5388" width="8.5" style="39" customWidth="1"/>
    <col min="5389" max="5389" width="7.87272727272727" style="39" customWidth="1"/>
    <col min="5390" max="5391" width="7.25454545454545" style="39" customWidth="1"/>
    <col min="5392" max="5392" width="9.12727272727273" style="39" customWidth="1"/>
    <col min="5393" max="5393" width="9" style="39"/>
    <col min="5394" max="5396" width="7.37272727272727" style="39" customWidth="1"/>
    <col min="5397" max="5397" width="6.75454545454545" style="39" customWidth="1"/>
    <col min="5398" max="5632" width="9" style="39"/>
    <col min="5633" max="5633" width="6.25454545454545" style="39" customWidth="1"/>
    <col min="5634" max="5634" width="5.12727272727273" style="39" customWidth="1"/>
    <col min="5635" max="5636" width="9.75454545454545" style="39" customWidth="1"/>
    <col min="5637" max="5637" width="9.12727272727273" style="39" customWidth="1"/>
    <col min="5638" max="5643" width="6.75454545454545" style="39" customWidth="1"/>
    <col min="5644" max="5644" width="8.5" style="39" customWidth="1"/>
    <col min="5645" max="5645" width="7.87272727272727" style="39" customWidth="1"/>
    <col min="5646" max="5647" width="7.25454545454545" style="39" customWidth="1"/>
    <col min="5648" max="5648" width="9.12727272727273" style="39" customWidth="1"/>
    <col min="5649" max="5649" width="9" style="39"/>
    <col min="5650" max="5652" width="7.37272727272727" style="39" customWidth="1"/>
    <col min="5653" max="5653" width="6.75454545454545" style="39" customWidth="1"/>
    <col min="5654" max="5888" width="9" style="39"/>
    <col min="5889" max="5889" width="6.25454545454545" style="39" customWidth="1"/>
    <col min="5890" max="5890" width="5.12727272727273" style="39" customWidth="1"/>
    <col min="5891" max="5892" width="9.75454545454545" style="39" customWidth="1"/>
    <col min="5893" max="5893" width="9.12727272727273" style="39" customWidth="1"/>
    <col min="5894" max="5899" width="6.75454545454545" style="39" customWidth="1"/>
    <col min="5900" max="5900" width="8.5" style="39" customWidth="1"/>
    <col min="5901" max="5901" width="7.87272727272727" style="39" customWidth="1"/>
    <col min="5902" max="5903" width="7.25454545454545" style="39" customWidth="1"/>
    <col min="5904" max="5904" width="9.12727272727273" style="39" customWidth="1"/>
    <col min="5905" max="5905" width="9" style="39"/>
    <col min="5906" max="5908" width="7.37272727272727" style="39" customWidth="1"/>
    <col min="5909" max="5909" width="6.75454545454545" style="39" customWidth="1"/>
    <col min="5910" max="6144" width="9" style="39"/>
    <col min="6145" max="6145" width="6.25454545454545" style="39" customWidth="1"/>
    <col min="6146" max="6146" width="5.12727272727273" style="39" customWidth="1"/>
    <col min="6147" max="6148" width="9.75454545454545" style="39" customWidth="1"/>
    <col min="6149" max="6149" width="9.12727272727273" style="39" customWidth="1"/>
    <col min="6150" max="6155" width="6.75454545454545" style="39" customWidth="1"/>
    <col min="6156" max="6156" width="8.5" style="39" customWidth="1"/>
    <col min="6157" max="6157" width="7.87272727272727" style="39" customWidth="1"/>
    <col min="6158" max="6159" width="7.25454545454545" style="39" customWidth="1"/>
    <col min="6160" max="6160" width="9.12727272727273" style="39" customWidth="1"/>
    <col min="6161" max="6161" width="9" style="39"/>
    <col min="6162" max="6164" width="7.37272727272727" style="39" customWidth="1"/>
    <col min="6165" max="6165" width="6.75454545454545" style="39" customWidth="1"/>
    <col min="6166" max="6400" width="9" style="39"/>
    <col min="6401" max="6401" width="6.25454545454545" style="39" customWidth="1"/>
    <col min="6402" max="6402" width="5.12727272727273" style="39" customWidth="1"/>
    <col min="6403" max="6404" width="9.75454545454545" style="39" customWidth="1"/>
    <col min="6405" max="6405" width="9.12727272727273" style="39" customWidth="1"/>
    <col min="6406" max="6411" width="6.75454545454545" style="39" customWidth="1"/>
    <col min="6412" max="6412" width="8.5" style="39" customWidth="1"/>
    <col min="6413" max="6413" width="7.87272727272727" style="39" customWidth="1"/>
    <col min="6414" max="6415" width="7.25454545454545" style="39" customWidth="1"/>
    <col min="6416" max="6416" width="9.12727272727273" style="39" customWidth="1"/>
    <col min="6417" max="6417" width="9" style="39"/>
    <col min="6418" max="6420" width="7.37272727272727" style="39" customWidth="1"/>
    <col min="6421" max="6421" width="6.75454545454545" style="39" customWidth="1"/>
    <col min="6422" max="6656" width="9" style="39"/>
    <col min="6657" max="6657" width="6.25454545454545" style="39" customWidth="1"/>
    <col min="6658" max="6658" width="5.12727272727273" style="39" customWidth="1"/>
    <col min="6659" max="6660" width="9.75454545454545" style="39" customWidth="1"/>
    <col min="6661" max="6661" width="9.12727272727273" style="39" customWidth="1"/>
    <col min="6662" max="6667" width="6.75454545454545" style="39" customWidth="1"/>
    <col min="6668" max="6668" width="8.5" style="39" customWidth="1"/>
    <col min="6669" max="6669" width="7.87272727272727" style="39" customWidth="1"/>
    <col min="6670" max="6671" width="7.25454545454545" style="39" customWidth="1"/>
    <col min="6672" max="6672" width="9.12727272727273" style="39" customWidth="1"/>
    <col min="6673" max="6673" width="9" style="39"/>
    <col min="6674" max="6676" width="7.37272727272727" style="39" customWidth="1"/>
    <col min="6677" max="6677" width="6.75454545454545" style="39" customWidth="1"/>
    <col min="6678" max="6912" width="9" style="39"/>
    <col min="6913" max="6913" width="6.25454545454545" style="39" customWidth="1"/>
    <col min="6914" max="6914" width="5.12727272727273" style="39" customWidth="1"/>
    <col min="6915" max="6916" width="9.75454545454545" style="39" customWidth="1"/>
    <col min="6917" max="6917" width="9.12727272727273" style="39" customWidth="1"/>
    <col min="6918" max="6923" width="6.75454545454545" style="39" customWidth="1"/>
    <col min="6924" max="6924" width="8.5" style="39" customWidth="1"/>
    <col min="6925" max="6925" width="7.87272727272727" style="39" customWidth="1"/>
    <col min="6926" max="6927" width="7.25454545454545" style="39" customWidth="1"/>
    <col min="6928" max="6928" width="9.12727272727273" style="39" customWidth="1"/>
    <col min="6929" max="6929" width="9" style="39"/>
    <col min="6930" max="6932" width="7.37272727272727" style="39" customWidth="1"/>
    <col min="6933" max="6933" width="6.75454545454545" style="39" customWidth="1"/>
    <col min="6934" max="7168" width="9" style="39"/>
    <col min="7169" max="7169" width="6.25454545454545" style="39" customWidth="1"/>
    <col min="7170" max="7170" width="5.12727272727273" style="39" customWidth="1"/>
    <col min="7171" max="7172" width="9.75454545454545" style="39" customWidth="1"/>
    <col min="7173" max="7173" width="9.12727272727273" style="39" customWidth="1"/>
    <col min="7174" max="7179" width="6.75454545454545" style="39" customWidth="1"/>
    <col min="7180" max="7180" width="8.5" style="39" customWidth="1"/>
    <col min="7181" max="7181" width="7.87272727272727" style="39" customWidth="1"/>
    <col min="7182" max="7183" width="7.25454545454545" style="39" customWidth="1"/>
    <col min="7184" max="7184" width="9.12727272727273" style="39" customWidth="1"/>
    <col min="7185" max="7185" width="9" style="39"/>
    <col min="7186" max="7188" width="7.37272727272727" style="39" customWidth="1"/>
    <col min="7189" max="7189" width="6.75454545454545" style="39" customWidth="1"/>
    <col min="7190" max="7424" width="9" style="39"/>
    <col min="7425" max="7425" width="6.25454545454545" style="39" customWidth="1"/>
    <col min="7426" max="7426" width="5.12727272727273" style="39" customWidth="1"/>
    <col min="7427" max="7428" width="9.75454545454545" style="39" customWidth="1"/>
    <col min="7429" max="7429" width="9.12727272727273" style="39" customWidth="1"/>
    <col min="7430" max="7435" width="6.75454545454545" style="39" customWidth="1"/>
    <col min="7436" max="7436" width="8.5" style="39" customWidth="1"/>
    <col min="7437" max="7437" width="7.87272727272727" style="39" customWidth="1"/>
    <col min="7438" max="7439" width="7.25454545454545" style="39" customWidth="1"/>
    <col min="7440" max="7440" width="9.12727272727273" style="39" customWidth="1"/>
    <col min="7441" max="7441" width="9" style="39"/>
    <col min="7442" max="7444" width="7.37272727272727" style="39" customWidth="1"/>
    <col min="7445" max="7445" width="6.75454545454545" style="39" customWidth="1"/>
    <col min="7446" max="7680" width="9" style="39"/>
    <col min="7681" max="7681" width="6.25454545454545" style="39" customWidth="1"/>
    <col min="7682" max="7682" width="5.12727272727273" style="39" customWidth="1"/>
    <col min="7683" max="7684" width="9.75454545454545" style="39" customWidth="1"/>
    <col min="7685" max="7685" width="9.12727272727273" style="39" customWidth="1"/>
    <col min="7686" max="7691" width="6.75454545454545" style="39" customWidth="1"/>
    <col min="7692" max="7692" width="8.5" style="39" customWidth="1"/>
    <col min="7693" max="7693" width="7.87272727272727" style="39" customWidth="1"/>
    <col min="7694" max="7695" width="7.25454545454545" style="39" customWidth="1"/>
    <col min="7696" max="7696" width="9.12727272727273" style="39" customWidth="1"/>
    <col min="7697" max="7697" width="9" style="39"/>
    <col min="7698" max="7700" width="7.37272727272727" style="39" customWidth="1"/>
    <col min="7701" max="7701" width="6.75454545454545" style="39" customWidth="1"/>
    <col min="7702" max="7936" width="9" style="39"/>
    <col min="7937" max="7937" width="6.25454545454545" style="39" customWidth="1"/>
    <col min="7938" max="7938" width="5.12727272727273" style="39" customWidth="1"/>
    <col min="7939" max="7940" width="9.75454545454545" style="39" customWidth="1"/>
    <col min="7941" max="7941" width="9.12727272727273" style="39" customWidth="1"/>
    <col min="7942" max="7947" width="6.75454545454545" style="39" customWidth="1"/>
    <col min="7948" max="7948" width="8.5" style="39" customWidth="1"/>
    <col min="7949" max="7949" width="7.87272727272727" style="39" customWidth="1"/>
    <col min="7950" max="7951" width="7.25454545454545" style="39" customWidth="1"/>
    <col min="7952" max="7952" width="9.12727272727273" style="39" customWidth="1"/>
    <col min="7953" max="7953" width="9" style="39"/>
    <col min="7954" max="7956" width="7.37272727272727" style="39" customWidth="1"/>
    <col min="7957" max="7957" width="6.75454545454545" style="39" customWidth="1"/>
    <col min="7958" max="8192" width="9" style="39"/>
    <col min="8193" max="8193" width="6.25454545454545" style="39" customWidth="1"/>
    <col min="8194" max="8194" width="5.12727272727273" style="39" customWidth="1"/>
    <col min="8195" max="8196" width="9.75454545454545" style="39" customWidth="1"/>
    <col min="8197" max="8197" width="9.12727272727273" style="39" customWidth="1"/>
    <col min="8198" max="8203" width="6.75454545454545" style="39" customWidth="1"/>
    <col min="8204" max="8204" width="8.5" style="39" customWidth="1"/>
    <col min="8205" max="8205" width="7.87272727272727" style="39" customWidth="1"/>
    <col min="8206" max="8207" width="7.25454545454545" style="39" customWidth="1"/>
    <col min="8208" max="8208" width="9.12727272727273" style="39" customWidth="1"/>
    <col min="8209" max="8209" width="9" style="39"/>
    <col min="8210" max="8212" width="7.37272727272727" style="39" customWidth="1"/>
    <col min="8213" max="8213" width="6.75454545454545" style="39" customWidth="1"/>
    <col min="8214" max="8448" width="9" style="39"/>
    <col min="8449" max="8449" width="6.25454545454545" style="39" customWidth="1"/>
    <col min="8450" max="8450" width="5.12727272727273" style="39" customWidth="1"/>
    <col min="8451" max="8452" width="9.75454545454545" style="39" customWidth="1"/>
    <col min="8453" max="8453" width="9.12727272727273" style="39" customWidth="1"/>
    <col min="8454" max="8459" width="6.75454545454545" style="39" customWidth="1"/>
    <col min="8460" max="8460" width="8.5" style="39" customWidth="1"/>
    <col min="8461" max="8461" width="7.87272727272727" style="39" customWidth="1"/>
    <col min="8462" max="8463" width="7.25454545454545" style="39" customWidth="1"/>
    <col min="8464" max="8464" width="9.12727272727273" style="39" customWidth="1"/>
    <col min="8465" max="8465" width="9" style="39"/>
    <col min="8466" max="8468" width="7.37272727272727" style="39" customWidth="1"/>
    <col min="8469" max="8469" width="6.75454545454545" style="39" customWidth="1"/>
    <col min="8470" max="8704" width="9" style="39"/>
    <col min="8705" max="8705" width="6.25454545454545" style="39" customWidth="1"/>
    <col min="8706" max="8706" width="5.12727272727273" style="39" customWidth="1"/>
    <col min="8707" max="8708" width="9.75454545454545" style="39" customWidth="1"/>
    <col min="8709" max="8709" width="9.12727272727273" style="39" customWidth="1"/>
    <col min="8710" max="8715" width="6.75454545454545" style="39" customWidth="1"/>
    <col min="8716" max="8716" width="8.5" style="39" customWidth="1"/>
    <col min="8717" max="8717" width="7.87272727272727" style="39" customWidth="1"/>
    <col min="8718" max="8719" width="7.25454545454545" style="39" customWidth="1"/>
    <col min="8720" max="8720" width="9.12727272727273" style="39" customWidth="1"/>
    <col min="8721" max="8721" width="9" style="39"/>
    <col min="8722" max="8724" width="7.37272727272727" style="39" customWidth="1"/>
    <col min="8725" max="8725" width="6.75454545454545" style="39" customWidth="1"/>
    <col min="8726" max="8960" width="9" style="39"/>
    <col min="8961" max="8961" width="6.25454545454545" style="39" customWidth="1"/>
    <col min="8962" max="8962" width="5.12727272727273" style="39" customWidth="1"/>
    <col min="8963" max="8964" width="9.75454545454545" style="39" customWidth="1"/>
    <col min="8965" max="8965" width="9.12727272727273" style="39" customWidth="1"/>
    <col min="8966" max="8971" width="6.75454545454545" style="39" customWidth="1"/>
    <col min="8972" max="8972" width="8.5" style="39" customWidth="1"/>
    <col min="8973" max="8973" width="7.87272727272727" style="39" customWidth="1"/>
    <col min="8974" max="8975" width="7.25454545454545" style="39" customWidth="1"/>
    <col min="8976" max="8976" width="9.12727272727273" style="39" customWidth="1"/>
    <col min="8977" max="8977" width="9" style="39"/>
    <col min="8978" max="8980" width="7.37272727272727" style="39" customWidth="1"/>
    <col min="8981" max="8981" width="6.75454545454545" style="39" customWidth="1"/>
    <col min="8982" max="9216" width="9" style="39"/>
    <col min="9217" max="9217" width="6.25454545454545" style="39" customWidth="1"/>
    <col min="9218" max="9218" width="5.12727272727273" style="39" customWidth="1"/>
    <col min="9219" max="9220" width="9.75454545454545" style="39" customWidth="1"/>
    <col min="9221" max="9221" width="9.12727272727273" style="39" customWidth="1"/>
    <col min="9222" max="9227" width="6.75454545454545" style="39" customWidth="1"/>
    <col min="9228" max="9228" width="8.5" style="39" customWidth="1"/>
    <col min="9229" max="9229" width="7.87272727272727" style="39" customWidth="1"/>
    <col min="9230" max="9231" width="7.25454545454545" style="39" customWidth="1"/>
    <col min="9232" max="9232" width="9.12727272727273" style="39" customWidth="1"/>
    <col min="9233" max="9233" width="9" style="39"/>
    <col min="9234" max="9236" width="7.37272727272727" style="39" customWidth="1"/>
    <col min="9237" max="9237" width="6.75454545454545" style="39" customWidth="1"/>
    <col min="9238" max="9472" width="9" style="39"/>
    <col min="9473" max="9473" width="6.25454545454545" style="39" customWidth="1"/>
    <col min="9474" max="9474" width="5.12727272727273" style="39" customWidth="1"/>
    <col min="9475" max="9476" width="9.75454545454545" style="39" customWidth="1"/>
    <col min="9477" max="9477" width="9.12727272727273" style="39" customWidth="1"/>
    <col min="9478" max="9483" width="6.75454545454545" style="39" customWidth="1"/>
    <col min="9484" max="9484" width="8.5" style="39" customWidth="1"/>
    <col min="9485" max="9485" width="7.87272727272727" style="39" customWidth="1"/>
    <col min="9486" max="9487" width="7.25454545454545" style="39" customWidth="1"/>
    <col min="9488" max="9488" width="9.12727272727273" style="39" customWidth="1"/>
    <col min="9489" max="9489" width="9" style="39"/>
    <col min="9490" max="9492" width="7.37272727272727" style="39" customWidth="1"/>
    <col min="9493" max="9493" width="6.75454545454545" style="39" customWidth="1"/>
    <col min="9494" max="9728" width="9" style="39"/>
    <col min="9729" max="9729" width="6.25454545454545" style="39" customWidth="1"/>
    <col min="9730" max="9730" width="5.12727272727273" style="39" customWidth="1"/>
    <col min="9731" max="9732" width="9.75454545454545" style="39" customWidth="1"/>
    <col min="9733" max="9733" width="9.12727272727273" style="39" customWidth="1"/>
    <col min="9734" max="9739" width="6.75454545454545" style="39" customWidth="1"/>
    <col min="9740" max="9740" width="8.5" style="39" customWidth="1"/>
    <col min="9741" max="9741" width="7.87272727272727" style="39" customWidth="1"/>
    <col min="9742" max="9743" width="7.25454545454545" style="39" customWidth="1"/>
    <col min="9744" max="9744" width="9.12727272727273" style="39" customWidth="1"/>
    <col min="9745" max="9745" width="9" style="39"/>
    <col min="9746" max="9748" width="7.37272727272727" style="39" customWidth="1"/>
    <col min="9749" max="9749" width="6.75454545454545" style="39" customWidth="1"/>
    <col min="9750" max="9984" width="9" style="39"/>
    <col min="9985" max="9985" width="6.25454545454545" style="39" customWidth="1"/>
    <col min="9986" max="9986" width="5.12727272727273" style="39" customWidth="1"/>
    <col min="9987" max="9988" width="9.75454545454545" style="39" customWidth="1"/>
    <col min="9989" max="9989" width="9.12727272727273" style="39" customWidth="1"/>
    <col min="9990" max="9995" width="6.75454545454545" style="39" customWidth="1"/>
    <col min="9996" max="9996" width="8.5" style="39" customWidth="1"/>
    <col min="9997" max="9997" width="7.87272727272727" style="39" customWidth="1"/>
    <col min="9998" max="9999" width="7.25454545454545" style="39" customWidth="1"/>
    <col min="10000" max="10000" width="9.12727272727273" style="39" customWidth="1"/>
    <col min="10001" max="10001" width="9" style="39"/>
    <col min="10002" max="10004" width="7.37272727272727" style="39" customWidth="1"/>
    <col min="10005" max="10005" width="6.75454545454545" style="39" customWidth="1"/>
    <col min="10006" max="10240" width="9" style="39"/>
    <col min="10241" max="10241" width="6.25454545454545" style="39" customWidth="1"/>
    <col min="10242" max="10242" width="5.12727272727273" style="39" customWidth="1"/>
    <col min="10243" max="10244" width="9.75454545454545" style="39" customWidth="1"/>
    <col min="10245" max="10245" width="9.12727272727273" style="39" customWidth="1"/>
    <col min="10246" max="10251" width="6.75454545454545" style="39" customWidth="1"/>
    <col min="10252" max="10252" width="8.5" style="39" customWidth="1"/>
    <col min="10253" max="10253" width="7.87272727272727" style="39" customWidth="1"/>
    <col min="10254" max="10255" width="7.25454545454545" style="39" customWidth="1"/>
    <col min="10256" max="10256" width="9.12727272727273" style="39" customWidth="1"/>
    <col min="10257" max="10257" width="9" style="39"/>
    <col min="10258" max="10260" width="7.37272727272727" style="39" customWidth="1"/>
    <col min="10261" max="10261" width="6.75454545454545" style="39" customWidth="1"/>
    <col min="10262" max="10496" width="9" style="39"/>
    <col min="10497" max="10497" width="6.25454545454545" style="39" customWidth="1"/>
    <col min="10498" max="10498" width="5.12727272727273" style="39" customWidth="1"/>
    <col min="10499" max="10500" width="9.75454545454545" style="39" customWidth="1"/>
    <col min="10501" max="10501" width="9.12727272727273" style="39" customWidth="1"/>
    <col min="10502" max="10507" width="6.75454545454545" style="39" customWidth="1"/>
    <col min="10508" max="10508" width="8.5" style="39" customWidth="1"/>
    <col min="10509" max="10509" width="7.87272727272727" style="39" customWidth="1"/>
    <col min="10510" max="10511" width="7.25454545454545" style="39" customWidth="1"/>
    <col min="10512" max="10512" width="9.12727272727273" style="39" customWidth="1"/>
    <col min="10513" max="10513" width="9" style="39"/>
    <col min="10514" max="10516" width="7.37272727272727" style="39" customWidth="1"/>
    <col min="10517" max="10517" width="6.75454545454545" style="39" customWidth="1"/>
    <col min="10518" max="10752" width="9" style="39"/>
    <col min="10753" max="10753" width="6.25454545454545" style="39" customWidth="1"/>
    <col min="10754" max="10754" width="5.12727272727273" style="39" customWidth="1"/>
    <col min="10755" max="10756" width="9.75454545454545" style="39" customWidth="1"/>
    <col min="10757" max="10757" width="9.12727272727273" style="39" customWidth="1"/>
    <col min="10758" max="10763" width="6.75454545454545" style="39" customWidth="1"/>
    <col min="10764" max="10764" width="8.5" style="39" customWidth="1"/>
    <col min="10765" max="10765" width="7.87272727272727" style="39" customWidth="1"/>
    <col min="10766" max="10767" width="7.25454545454545" style="39" customWidth="1"/>
    <col min="10768" max="10768" width="9.12727272727273" style="39" customWidth="1"/>
    <col min="10769" max="10769" width="9" style="39"/>
    <col min="10770" max="10772" width="7.37272727272727" style="39" customWidth="1"/>
    <col min="10773" max="10773" width="6.75454545454545" style="39" customWidth="1"/>
    <col min="10774" max="11008" width="9" style="39"/>
    <col min="11009" max="11009" width="6.25454545454545" style="39" customWidth="1"/>
    <col min="11010" max="11010" width="5.12727272727273" style="39" customWidth="1"/>
    <col min="11011" max="11012" width="9.75454545454545" style="39" customWidth="1"/>
    <col min="11013" max="11013" width="9.12727272727273" style="39" customWidth="1"/>
    <col min="11014" max="11019" width="6.75454545454545" style="39" customWidth="1"/>
    <col min="11020" max="11020" width="8.5" style="39" customWidth="1"/>
    <col min="11021" max="11021" width="7.87272727272727" style="39" customWidth="1"/>
    <col min="11022" max="11023" width="7.25454545454545" style="39" customWidth="1"/>
    <col min="11024" max="11024" width="9.12727272727273" style="39" customWidth="1"/>
    <col min="11025" max="11025" width="9" style="39"/>
    <col min="11026" max="11028" width="7.37272727272727" style="39" customWidth="1"/>
    <col min="11029" max="11029" width="6.75454545454545" style="39" customWidth="1"/>
    <col min="11030" max="11264" width="9" style="39"/>
    <col min="11265" max="11265" width="6.25454545454545" style="39" customWidth="1"/>
    <col min="11266" max="11266" width="5.12727272727273" style="39" customWidth="1"/>
    <col min="11267" max="11268" width="9.75454545454545" style="39" customWidth="1"/>
    <col min="11269" max="11269" width="9.12727272727273" style="39" customWidth="1"/>
    <col min="11270" max="11275" width="6.75454545454545" style="39" customWidth="1"/>
    <col min="11276" max="11276" width="8.5" style="39" customWidth="1"/>
    <col min="11277" max="11277" width="7.87272727272727" style="39" customWidth="1"/>
    <col min="11278" max="11279" width="7.25454545454545" style="39" customWidth="1"/>
    <col min="11280" max="11280" width="9.12727272727273" style="39" customWidth="1"/>
    <col min="11281" max="11281" width="9" style="39"/>
    <col min="11282" max="11284" width="7.37272727272727" style="39" customWidth="1"/>
    <col min="11285" max="11285" width="6.75454545454545" style="39" customWidth="1"/>
    <col min="11286" max="11520" width="9" style="39"/>
    <col min="11521" max="11521" width="6.25454545454545" style="39" customWidth="1"/>
    <col min="11522" max="11522" width="5.12727272727273" style="39" customWidth="1"/>
    <col min="11523" max="11524" width="9.75454545454545" style="39" customWidth="1"/>
    <col min="11525" max="11525" width="9.12727272727273" style="39" customWidth="1"/>
    <col min="11526" max="11531" width="6.75454545454545" style="39" customWidth="1"/>
    <col min="11532" max="11532" width="8.5" style="39" customWidth="1"/>
    <col min="11533" max="11533" width="7.87272727272727" style="39" customWidth="1"/>
    <col min="11534" max="11535" width="7.25454545454545" style="39" customWidth="1"/>
    <col min="11536" max="11536" width="9.12727272727273" style="39" customWidth="1"/>
    <col min="11537" max="11537" width="9" style="39"/>
    <col min="11538" max="11540" width="7.37272727272727" style="39" customWidth="1"/>
    <col min="11541" max="11541" width="6.75454545454545" style="39" customWidth="1"/>
    <col min="11542" max="11776" width="9" style="39"/>
    <col min="11777" max="11777" width="6.25454545454545" style="39" customWidth="1"/>
    <col min="11778" max="11778" width="5.12727272727273" style="39" customWidth="1"/>
    <col min="11779" max="11780" width="9.75454545454545" style="39" customWidth="1"/>
    <col min="11781" max="11781" width="9.12727272727273" style="39" customWidth="1"/>
    <col min="11782" max="11787" width="6.75454545454545" style="39" customWidth="1"/>
    <col min="11788" max="11788" width="8.5" style="39" customWidth="1"/>
    <col min="11789" max="11789" width="7.87272727272727" style="39" customWidth="1"/>
    <col min="11790" max="11791" width="7.25454545454545" style="39" customWidth="1"/>
    <col min="11792" max="11792" width="9.12727272727273" style="39" customWidth="1"/>
    <col min="11793" max="11793" width="9" style="39"/>
    <col min="11794" max="11796" width="7.37272727272727" style="39" customWidth="1"/>
    <col min="11797" max="11797" width="6.75454545454545" style="39" customWidth="1"/>
    <col min="11798" max="12032" width="9" style="39"/>
    <col min="12033" max="12033" width="6.25454545454545" style="39" customWidth="1"/>
    <col min="12034" max="12034" width="5.12727272727273" style="39" customWidth="1"/>
    <col min="12035" max="12036" width="9.75454545454545" style="39" customWidth="1"/>
    <col min="12037" max="12037" width="9.12727272727273" style="39" customWidth="1"/>
    <col min="12038" max="12043" width="6.75454545454545" style="39" customWidth="1"/>
    <col min="12044" max="12044" width="8.5" style="39" customWidth="1"/>
    <col min="12045" max="12045" width="7.87272727272727" style="39" customWidth="1"/>
    <col min="12046" max="12047" width="7.25454545454545" style="39" customWidth="1"/>
    <col min="12048" max="12048" width="9.12727272727273" style="39" customWidth="1"/>
    <col min="12049" max="12049" width="9" style="39"/>
    <col min="12050" max="12052" width="7.37272727272727" style="39" customWidth="1"/>
    <col min="12053" max="12053" width="6.75454545454545" style="39" customWidth="1"/>
    <col min="12054" max="12288" width="9" style="39"/>
    <col min="12289" max="12289" width="6.25454545454545" style="39" customWidth="1"/>
    <col min="12290" max="12290" width="5.12727272727273" style="39" customWidth="1"/>
    <col min="12291" max="12292" width="9.75454545454545" style="39" customWidth="1"/>
    <col min="12293" max="12293" width="9.12727272727273" style="39" customWidth="1"/>
    <col min="12294" max="12299" width="6.75454545454545" style="39" customWidth="1"/>
    <col min="12300" max="12300" width="8.5" style="39" customWidth="1"/>
    <col min="12301" max="12301" width="7.87272727272727" style="39" customWidth="1"/>
    <col min="12302" max="12303" width="7.25454545454545" style="39" customWidth="1"/>
    <col min="12304" max="12304" width="9.12727272727273" style="39" customWidth="1"/>
    <col min="12305" max="12305" width="9" style="39"/>
    <col min="12306" max="12308" width="7.37272727272727" style="39" customWidth="1"/>
    <col min="12309" max="12309" width="6.75454545454545" style="39" customWidth="1"/>
    <col min="12310" max="12544" width="9" style="39"/>
    <col min="12545" max="12545" width="6.25454545454545" style="39" customWidth="1"/>
    <col min="12546" max="12546" width="5.12727272727273" style="39" customWidth="1"/>
    <col min="12547" max="12548" width="9.75454545454545" style="39" customWidth="1"/>
    <col min="12549" max="12549" width="9.12727272727273" style="39" customWidth="1"/>
    <col min="12550" max="12555" width="6.75454545454545" style="39" customWidth="1"/>
    <col min="12556" max="12556" width="8.5" style="39" customWidth="1"/>
    <col min="12557" max="12557" width="7.87272727272727" style="39" customWidth="1"/>
    <col min="12558" max="12559" width="7.25454545454545" style="39" customWidth="1"/>
    <col min="12560" max="12560" width="9.12727272727273" style="39" customWidth="1"/>
    <col min="12561" max="12561" width="9" style="39"/>
    <col min="12562" max="12564" width="7.37272727272727" style="39" customWidth="1"/>
    <col min="12565" max="12565" width="6.75454545454545" style="39" customWidth="1"/>
    <col min="12566" max="12800" width="9" style="39"/>
    <col min="12801" max="12801" width="6.25454545454545" style="39" customWidth="1"/>
    <col min="12802" max="12802" width="5.12727272727273" style="39" customWidth="1"/>
    <col min="12803" max="12804" width="9.75454545454545" style="39" customWidth="1"/>
    <col min="12805" max="12805" width="9.12727272727273" style="39" customWidth="1"/>
    <col min="12806" max="12811" width="6.75454545454545" style="39" customWidth="1"/>
    <col min="12812" max="12812" width="8.5" style="39" customWidth="1"/>
    <col min="12813" max="12813" width="7.87272727272727" style="39" customWidth="1"/>
    <col min="12814" max="12815" width="7.25454545454545" style="39" customWidth="1"/>
    <col min="12816" max="12816" width="9.12727272727273" style="39" customWidth="1"/>
    <col min="12817" max="12817" width="9" style="39"/>
    <col min="12818" max="12820" width="7.37272727272727" style="39" customWidth="1"/>
    <col min="12821" max="12821" width="6.75454545454545" style="39" customWidth="1"/>
    <col min="12822" max="13056" width="9" style="39"/>
    <col min="13057" max="13057" width="6.25454545454545" style="39" customWidth="1"/>
    <col min="13058" max="13058" width="5.12727272727273" style="39" customWidth="1"/>
    <col min="13059" max="13060" width="9.75454545454545" style="39" customWidth="1"/>
    <col min="13061" max="13061" width="9.12727272727273" style="39" customWidth="1"/>
    <col min="13062" max="13067" width="6.75454545454545" style="39" customWidth="1"/>
    <col min="13068" max="13068" width="8.5" style="39" customWidth="1"/>
    <col min="13069" max="13069" width="7.87272727272727" style="39" customWidth="1"/>
    <col min="13070" max="13071" width="7.25454545454545" style="39" customWidth="1"/>
    <col min="13072" max="13072" width="9.12727272727273" style="39" customWidth="1"/>
    <col min="13073" max="13073" width="9" style="39"/>
    <col min="13074" max="13076" width="7.37272727272727" style="39" customWidth="1"/>
    <col min="13077" max="13077" width="6.75454545454545" style="39" customWidth="1"/>
    <col min="13078" max="13312" width="9" style="39"/>
    <col min="13313" max="13313" width="6.25454545454545" style="39" customWidth="1"/>
    <col min="13314" max="13314" width="5.12727272727273" style="39" customWidth="1"/>
    <col min="13315" max="13316" width="9.75454545454545" style="39" customWidth="1"/>
    <col min="13317" max="13317" width="9.12727272727273" style="39" customWidth="1"/>
    <col min="13318" max="13323" width="6.75454545454545" style="39" customWidth="1"/>
    <col min="13324" max="13324" width="8.5" style="39" customWidth="1"/>
    <col min="13325" max="13325" width="7.87272727272727" style="39" customWidth="1"/>
    <col min="13326" max="13327" width="7.25454545454545" style="39" customWidth="1"/>
    <col min="13328" max="13328" width="9.12727272727273" style="39" customWidth="1"/>
    <col min="13329" max="13329" width="9" style="39"/>
    <col min="13330" max="13332" width="7.37272727272727" style="39" customWidth="1"/>
    <col min="13333" max="13333" width="6.75454545454545" style="39" customWidth="1"/>
    <col min="13334" max="13568" width="9" style="39"/>
    <col min="13569" max="13569" width="6.25454545454545" style="39" customWidth="1"/>
    <col min="13570" max="13570" width="5.12727272727273" style="39" customWidth="1"/>
    <col min="13571" max="13572" width="9.75454545454545" style="39" customWidth="1"/>
    <col min="13573" max="13573" width="9.12727272727273" style="39" customWidth="1"/>
    <col min="13574" max="13579" width="6.75454545454545" style="39" customWidth="1"/>
    <col min="13580" max="13580" width="8.5" style="39" customWidth="1"/>
    <col min="13581" max="13581" width="7.87272727272727" style="39" customWidth="1"/>
    <col min="13582" max="13583" width="7.25454545454545" style="39" customWidth="1"/>
    <col min="13584" max="13584" width="9.12727272727273" style="39" customWidth="1"/>
    <col min="13585" max="13585" width="9" style="39"/>
    <col min="13586" max="13588" width="7.37272727272727" style="39" customWidth="1"/>
    <col min="13589" max="13589" width="6.75454545454545" style="39" customWidth="1"/>
    <col min="13590" max="13824" width="9" style="39"/>
    <col min="13825" max="13825" width="6.25454545454545" style="39" customWidth="1"/>
    <col min="13826" max="13826" width="5.12727272727273" style="39" customWidth="1"/>
    <col min="13827" max="13828" width="9.75454545454545" style="39" customWidth="1"/>
    <col min="13829" max="13829" width="9.12727272727273" style="39" customWidth="1"/>
    <col min="13830" max="13835" width="6.75454545454545" style="39" customWidth="1"/>
    <col min="13836" max="13836" width="8.5" style="39" customWidth="1"/>
    <col min="13837" max="13837" width="7.87272727272727" style="39" customWidth="1"/>
    <col min="13838" max="13839" width="7.25454545454545" style="39" customWidth="1"/>
    <col min="13840" max="13840" width="9.12727272727273" style="39" customWidth="1"/>
    <col min="13841" max="13841" width="9" style="39"/>
    <col min="13842" max="13844" width="7.37272727272727" style="39" customWidth="1"/>
    <col min="13845" max="13845" width="6.75454545454545" style="39" customWidth="1"/>
    <col min="13846" max="14080" width="9" style="39"/>
    <col min="14081" max="14081" width="6.25454545454545" style="39" customWidth="1"/>
    <col min="14082" max="14082" width="5.12727272727273" style="39" customWidth="1"/>
    <col min="14083" max="14084" width="9.75454545454545" style="39" customWidth="1"/>
    <col min="14085" max="14085" width="9.12727272727273" style="39" customWidth="1"/>
    <col min="14086" max="14091" width="6.75454545454545" style="39" customWidth="1"/>
    <col min="14092" max="14092" width="8.5" style="39" customWidth="1"/>
    <col min="14093" max="14093" width="7.87272727272727" style="39" customWidth="1"/>
    <col min="14094" max="14095" width="7.25454545454545" style="39" customWidth="1"/>
    <col min="14096" max="14096" width="9.12727272727273" style="39" customWidth="1"/>
    <col min="14097" max="14097" width="9" style="39"/>
    <col min="14098" max="14100" width="7.37272727272727" style="39" customWidth="1"/>
    <col min="14101" max="14101" width="6.75454545454545" style="39" customWidth="1"/>
    <col min="14102" max="14336" width="9" style="39"/>
    <col min="14337" max="14337" width="6.25454545454545" style="39" customWidth="1"/>
    <col min="14338" max="14338" width="5.12727272727273" style="39" customWidth="1"/>
    <col min="14339" max="14340" width="9.75454545454545" style="39" customWidth="1"/>
    <col min="14341" max="14341" width="9.12727272727273" style="39" customWidth="1"/>
    <col min="14342" max="14347" width="6.75454545454545" style="39" customWidth="1"/>
    <col min="14348" max="14348" width="8.5" style="39" customWidth="1"/>
    <col min="14349" max="14349" width="7.87272727272727" style="39" customWidth="1"/>
    <col min="14350" max="14351" width="7.25454545454545" style="39" customWidth="1"/>
    <col min="14352" max="14352" width="9.12727272727273" style="39" customWidth="1"/>
    <col min="14353" max="14353" width="9" style="39"/>
    <col min="14354" max="14356" width="7.37272727272727" style="39" customWidth="1"/>
    <col min="14357" max="14357" width="6.75454545454545" style="39" customWidth="1"/>
    <col min="14358" max="14592" width="9" style="39"/>
    <col min="14593" max="14593" width="6.25454545454545" style="39" customWidth="1"/>
    <col min="14594" max="14594" width="5.12727272727273" style="39" customWidth="1"/>
    <col min="14595" max="14596" width="9.75454545454545" style="39" customWidth="1"/>
    <col min="14597" max="14597" width="9.12727272727273" style="39" customWidth="1"/>
    <col min="14598" max="14603" width="6.75454545454545" style="39" customWidth="1"/>
    <col min="14604" max="14604" width="8.5" style="39" customWidth="1"/>
    <col min="14605" max="14605" width="7.87272727272727" style="39" customWidth="1"/>
    <col min="14606" max="14607" width="7.25454545454545" style="39" customWidth="1"/>
    <col min="14608" max="14608" width="9.12727272727273" style="39" customWidth="1"/>
    <col min="14609" max="14609" width="9" style="39"/>
    <col min="14610" max="14612" width="7.37272727272727" style="39" customWidth="1"/>
    <col min="14613" max="14613" width="6.75454545454545" style="39" customWidth="1"/>
    <col min="14614" max="14848" width="9" style="39"/>
    <col min="14849" max="14849" width="6.25454545454545" style="39" customWidth="1"/>
    <col min="14850" max="14850" width="5.12727272727273" style="39" customWidth="1"/>
    <col min="14851" max="14852" width="9.75454545454545" style="39" customWidth="1"/>
    <col min="14853" max="14853" width="9.12727272727273" style="39" customWidth="1"/>
    <col min="14854" max="14859" width="6.75454545454545" style="39" customWidth="1"/>
    <col min="14860" max="14860" width="8.5" style="39" customWidth="1"/>
    <col min="14861" max="14861" width="7.87272727272727" style="39" customWidth="1"/>
    <col min="14862" max="14863" width="7.25454545454545" style="39" customWidth="1"/>
    <col min="14864" max="14864" width="9.12727272727273" style="39" customWidth="1"/>
    <col min="14865" max="14865" width="9" style="39"/>
    <col min="14866" max="14868" width="7.37272727272727" style="39" customWidth="1"/>
    <col min="14869" max="14869" width="6.75454545454545" style="39" customWidth="1"/>
    <col min="14870" max="15104" width="9" style="39"/>
    <col min="15105" max="15105" width="6.25454545454545" style="39" customWidth="1"/>
    <col min="15106" max="15106" width="5.12727272727273" style="39" customWidth="1"/>
    <col min="15107" max="15108" width="9.75454545454545" style="39" customWidth="1"/>
    <col min="15109" max="15109" width="9.12727272727273" style="39" customWidth="1"/>
    <col min="15110" max="15115" width="6.75454545454545" style="39" customWidth="1"/>
    <col min="15116" max="15116" width="8.5" style="39" customWidth="1"/>
    <col min="15117" max="15117" width="7.87272727272727" style="39" customWidth="1"/>
    <col min="15118" max="15119" width="7.25454545454545" style="39" customWidth="1"/>
    <col min="15120" max="15120" width="9.12727272727273" style="39" customWidth="1"/>
    <col min="15121" max="15121" width="9" style="39"/>
    <col min="15122" max="15124" width="7.37272727272727" style="39" customWidth="1"/>
    <col min="15125" max="15125" width="6.75454545454545" style="39" customWidth="1"/>
    <col min="15126" max="15360" width="9" style="39"/>
    <col min="15361" max="15361" width="6.25454545454545" style="39" customWidth="1"/>
    <col min="15362" max="15362" width="5.12727272727273" style="39" customWidth="1"/>
    <col min="15363" max="15364" width="9.75454545454545" style="39" customWidth="1"/>
    <col min="15365" max="15365" width="9.12727272727273" style="39" customWidth="1"/>
    <col min="15366" max="15371" width="6.75454545454545" style="39" customWidth="1"/>
    <col min="15372" max="15372" width="8.5" style="39" customWidth="1"/>
    <col min="15373" max="15373" width="7.87272727272727" style="39" customWidth="1"/>
    <col min="15374" max="15375" width="7.25454545454545" style="39" customWidth="1"/>
    <col min="15376" max="15376" width="9.12727272727273" style="39" customWidth="1"/>
    <col min="15377" max="15377" width="9" style="39"/>
    <col min="15378" max="15380" width="7.37272727272727" style="39" customWidth="1"/>
    <col min="15381" max="15381" width="6.75454545454545" style="39" customWidth="1"/>
    <col min="15382" max="15616" width="9" style="39"/>
    <col min="15617" max="15617" width="6.25454545454545" style="39" customWidth="1"/>
    <col min="15618" max="15618" width="5.12727272727273" style="39" customWidth="1"/>
    <col min="15619" max="15620" width="9.75454545454545" style="39" customWidth="1"/>
    <col min="15621" max="15621" width="9.12727272727273" style="39" customWidth="1"/>
    <col min="15622" max="15627" width="6.75454545454545" style="39" customWidth="1"/>
    <col min="15628" max="15628" width="8.5" style="39" customWidth="1"/>
    <col min="15629" max="15629" width="7.87272727272727" style="39" customWidth="1"/>
    <col min="15630" max="15631" width="7.25454545454545" style="39" customWidth="1"/>
    <col min="15632" max="15632" width="9.12727272727273" style="39" customWidth="1"/>
    <col min="15633" max="15633" width="9" style="39"/>
    <col min="15634" max="15636" width="7.37272727272727" style="39" customWidth="1"/>
    <col min="15637" max="15637" width="6.75454545454545" style="39" customWidth="1"/>
    <col min="15638" max="15872" width="9" style="39"/>
    <col min="15873" max="15873" width="6.25454545454545" style="39" customWidth="1"/>
    <col min="15874" max="15874" width="5.12727272727273" style="39" customWidth="1"/>
    <col min="15875" max="15876" width="9.75454545454545" style="39" customWidth="1"/>
    <col min="15877" max="15877" width="9.12727272727273" style="39" customWidth="1"/>
    <col min="15878" max="15883" width="6.75454545454545" style="39" customWidth="1"/>
    <col min="15884" max="15884" width="8.5" style="39" customWidth="1"/>
    <col min="15885" max="15885" width="7.87272727272727" style="39" customWidth="1"/>
    <col min="15886" max="15887" width="7.25454545454545" style="39" customWidth="1"/>
    <col min="15888" max="15888" width="9.12727272727273" style="39" customWidth="1"/>
    <col min="15889" max="15889" width="9" style="39"/>
    <col min="15890" max="15892" width="7.37272727272727" style="39" customWidth="1"/>
    <col min="15893" max="15893" width="6.75454545454545" style="39" customWidth="1"/>
    <col min="15894" max="16128" width="9" style="39"/>
    <col min="16129" max="16129" width="6.25454545454545" style="39" customWidth="1"/>
    <col min="16130" max="16130" width="5.12727272727273" style="39" customWidth="1"/>
    <col min="16131" max="16132" width="9.75454545454545" style="39" customWidth="1"/>
    <col min="16133" max="16133" width="9.12727272727273" style="39" customWidth="1"/>
    <col min="16134" max="16139" width="6.75454545454545" style="39" customWidth="1"/>
    <col min="16140" max="16140" width="8.5" style="39" customWidth="1"/>
    <col min="16141" max="16141" width="7.87272727272727" style="39" customWidth="1"/>
    <col min="16142" max="16143" width="7.25454545454545" style="39" customWidth="1"/>
    <col min="16144" max="16144" width="9.12727272727273" style="39" customWidth="1"/>
    <col min="16145" max="16145" width="9" style="39"/>
    <col min="16146" max="16148" width="7.37272727272727" style="39" customWidth="1"/>
    <col min="16149" max="16149" width="6.75454545454545" style="39" customWidth="1"/>
    <col min="16150" max="16384" width="9" style="39"/>
  </cols>
  <sheetData>
    <row r="1" s="37" customFormat="1" ht="36" customHeight="1" spans="1:21">
      <c r="A1" s="41" t="s">
        <v>586</v>
      </c>
      <c r="B1" s="41"/>
      <c r="C1" s="41"/>
      <c r="D1" s="41"/>
      <c r="E1" s="41"/>
      <c r="F1" s="41"/>
      <c r="G1" s="41"/>
      <c r="H1" s="41"/>
      <c r="I1" s="41"/>
      <c r="J1" s="41"/>
      <c r="K1" s="41"/>
      <c r="L1" s="41"/>
      <c r="M1" s="41"/>
      <c r="N1" s="57"/>
      <c r="O1" s="41"/>
      <c r="P1" s="41"/>
      <c r="Q1" s="41"/>
      <c r="R1" s="41"/>
      <c r="S1" s="41"/>
      <c r="T1" s="41"/>
      <c r="U1" s="41"/>
    </row>
    <row r="2" s="37" customFormat="1" ht="18" customHeight="1" spans="1:21">
      <c r="A2" s="42"/>
      <c r="B2" s="42"/>
      <c r="C2" s="42"/>
      <c r="D2" s="42"/>
      <c r="E2" s="42"/>
      <c r="F2" s="42"/>
      <c r="G2" s="42"/>
      <c r="H2" s="42"/>
      <c r="I2" s="42"/>
      <c r="J2" s="42"/>
      <c r="K2" s="42"/>
      <c r="L2" s="42"/>
      <c r="M2" s="42"/>
      <c r="N2" s="58"/>
      <c r="U2" s="67" t="s">
        <v>587</v>
      </c>
    </row>
    <row r="3" s="37" customFormat="1" ht="18" customHeight="1" spans="1:21">
      <c r="A3" s="43" t="s">
        <v>588</v>
      </c>
      <c r="B3" s="43" t="s">
        <v>589</v>
      </c>
      <c r="C3" s="42"/>
      <c r="D3" s="42"/>
      <c r="E3" s="44"/>
      <c r="F3" s="44"/>
      <c r="G3" s="42"/>
      <c r="H3" s="42"/>
      <c r="I3" s="42"/>
      <c r="J3" s="42"/>
      <c r="K3" s="42"/>
      <c r="L3" s="42"/>
      <c r="M3" s="42"/>
      <c r="N3" s="58"/>
      <c r="U3" s="67" t="s">
        <v>3</v>
      </c>
    </row>
    <row r="4" s="37" customFormat="1" ht="24" customHeight="1" spans="1:21">
      <c r="A4" s="45" t="s">
        <v>6</v>
      </c>
      <c r="B4" s="45" t="s">
        <v>7</v>
      </c>
      <c r="C4" s="46" t="s">
        <v>590</v>
      </c>
      <c r="D4" s="47" t="s">
        <v>591</v>
      </c>
      <c r="E4" s="45" t="s">
        <v>592</v>
      </c>
      <c r="F4" s="48" t="s">
        <v>593</v>
      </c>
      <c r="G4" s="49"/>
      <c r="H4" s="49"/>
      <c r="I4" s="49"/>
      <c r="J4" s="49"/>
      <c r="K4" s="49"/>
      <c r="L4" s="49"/>
      <c r="M4" s="49"/>
      <c r="N4" s="59"/>
      <c r="O4" s="60"/>
      <c r="P4" s="61" t="s">
        <v>594</v>
      </c>
      <c r="Q4" s="45" t="s">
        <v>595</v>
      </c>
      <c r="R4" s="46" t="s">
        <v>596</v>
      </c>
      <c r="S4" s="68"/>
      <c r="T4" s="69" t="s">
        <v>597</v>
      </c>
      <c r="U4" s="68"/>
    </row>
    <row r="5" s="37" customFormat="1" ht="36" customHeight="1" spans="1:21">
      <c r="A5" s="45"/>
      <c r="B5" s="45"/>
      <c r="C5" s="50"/>
      <c r="D5" s="47"/>
      <c r="E5" s="45"/>
      <c r="F5" s="51" t="s">
        <v>124</v>
      </c>
      <c r="G5" s="51"/>
      <c r="H5" s="51" t="s">
        <v>598</v>
      </c>
      <c r="I5" s="51"/>
      <c r="J5" s="62" t="s">
        <v>599</v>
      </c>
      <c r="K5" s="63"/>
      <c r="L5" s="64" t="s">
        <v>600</v>
      </c>
      <c r="M5" s="64"/>
      <c r="N5" s="65" t="s">
        <v>601</v>
      </c>
      <c r="O5" s="65"/>
      <c r="P5" s="61"/>
      <c r="Q5" s="45"/>
      <c r="R5" s="52"/>
      <c r="S5" s="70"/>
      <c r="T5" s="71"/>
      <c r="U5" s="70"/>
    </row>
    <row r="6" s="37" customFormat="1" ht="24" customHeight="1" spans="1:21">
      <c r="A6" s="45"/>
      <c r="B6" s="45"/>
      <c r="C6" s="52"/>
      <c r="D6" s="47"/>
      <c r="E6" s="45"/>
      <c r="F6" s="51" t="s">
        <v>602</v>
      </c>
      <c r="G6" s="53" t="s">
        <v>603</v>
      </c>
      <c r="H6" s="51" t="s">
        <v>602</v>
      </c>
      <c r="I6" s="53" t="s">
        <v>603</v>
      </c>
      <c r="J6" s="51" t="s">
        <v>602</v>
      </c>
      <c r="K6" s="53" t="s">
        <v>603</v>
      </c>
      <c r="L6" s="51" t="s">
        <v>602</v>
      </c>
      <c r="M6" s="53" t="s">
        <v>603</v>
      </c>
      <c r="N6" s="51" t="s">
        <v>602</v>
      </c>
      <c r="O6" s="53" t="s">
        <v>603</v>
      </c>
      <c r="P6" s="61"/>
      <c r="Q6" s="45"/>
      <c r="R6" s="51" t="s">
        <v>602</v>
      </c>
      <c r="S6" s="72" t="s">
        <v>603</v>
      </c>
      <c r="T6" s="51" t="s">
        <v>602</v>
      </c>
      <c r="U6" s="53" t="s">
        <v>603</v>
      </c>
    </row>
    <row r="7" s="38" customFormat="1" ht="24" customHeight="1"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s="37" customFormat="1" ht="24" customHeight="1" spans="1:21">
      <c r="A8" s="54" t="s">
        <v>129</v>
      </c>
      <c r="B8" s="45">
        <v>1</v>
      </c>
      <c r="C8" s="55">
        <f>SUM(E8,G8,P8,Q8,S8,U8)</f>
        <v>215992.67</v>
      </c>
      <c r="D8" s="55">
        <f>SUM(E8,F8,P8,Q8,R8,T8)</f>
        <v>288974.42</v>
      </c>
      <c r="E8" s="55">
        <v>29649.18</v>
      </c>
      <c r="F8" s="55">
        <v>237582.21</v>
      </c>
      <c r="G8" s="55">
        <v>164919.79</v>
      </c>
      <c r="H8" s="55">
        <v>203485.39</v>
      </c>
      <c r="I8" s="55">
        <v>154725.51</v>
      </c>
      <c r="J8" s="55">
        <v>38.85</v>
      </c>
      <c r="K8" s="55">
        <v>13.66</v>
      </c>
      <c r="L8" s="55"/>
      <c r="M8" s="55"/>
      <c r="N8" s="55">
        <f>F8-H8-J8</f>
        <v>34057.97</v>
      </c>
      <c r="O8" s="55">
        <f>G8-I8-K8</f>
        <v>10180.62</v>
      </c>
      <c r="P8" s="66"/>
      <c r="Q8" s="66">
        <v>13760.95</v>
      </c>
      <c r="R8" s="66">
        <v>7982.08</v>
      </c>
      <c r="S8" s="66">
        <v>7662.75</v>
      </c>
      <c r="T8" s="66"/>
      <c r="U8" s="66"/>
    </row>
    <row r="9" s="37" customFormat="1" ht="48.95" customHeight="1" spans="1:21">
      <c r="A9" s="56" t="s">
        <v>604</v>
      </c>
      <c r="B9" s="56"/>
      <c r="C9" s="56"/>
      <c r="D9" s="56"/>
      <c r="E9" s="56"/>
      <c r="F9" s="56"/>
      <c r="G9" s="56"/>
      <c r="H9" s="56"/>
      <c r="I9" s="56"/>
      <c r="J9" s="56"/>
      <c r="K9" s="56"/>
      <c r="L9" s="56"/>
      <c r="M9" s="56"/>
      <c r="N9" s="56"/>
      <c r="O9" s="56"/>
      <c r="P9" s="56"/>
      <c r="Q9" s="56"/>
      <c r="R9" s="56"/>
      <c r="S9" s="56"/>
      <c r="T9" s="56"/>
      <c r="U9" s="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3" workbookViewId="0">
      <selection activeCell="D12" sqref="D12"/>
    </sheetView>
  </sheetViews>
  <sheetFormatPr defaultColWidth="8" defaultRowHeight="12.5" outlineLevelCol="3"/>
  <cols>
    <col min="1" max="1" width="16.5" style="1" customWidth="1"/>
    <col min="2" max="2" width="6.5" style="1" customWidth="1"/>
    <col min="3" max="3" width="9.12727272727273" style="1" customWidth="1"/>
    <col min="4" max="4" width="110" style="1" customWidth="1"/>
    <col min="5" max="5" width="8.5" style="1" customWidth="1"/>
    <col min="6" max="256" width="8" style="1"/>
    <col min="257" max="257" width="27.7545454545455" style="1" customWidth="1"/>
    <col min="258" max="258" width="32" style="1" customWidth="1"/>
    <col min="259" max="259" width="14" style="1" customWidth="1"/>
    <col min="260" max="260" width="43.1272727272727" style="1" customWidth="1"/>
    <col min="261" max="261" width="8.5" style="1" customWidth="1"/>
    <col min="262" max="512" width="8" style="1"/>
    <col min="513" max="513" width="27.7545454545455" style="1" customWidth="1"/>
    <col min="514" max="514" width="32" style="1" customWidth="1"/>
    <col min="515" max="515" width="14" style="1" customWidth="1"/>
    <col min="516" max="516" width="43.1272727272727" style="1" customWidth="1"/>
    <col min="517" max="517" width="8.5" style="1" customWidth="1"/>
    <col min="518" max="768" width="8" style="1"/>
    <col min="769" max="769" width="27.7545454545455" style="1" customWidth="1"/>
    <col min="770" max="770" width="32" style="1" customWidth="1"/>
    <col min="771" max="771" width="14" style="1" customWidth="1"/>
    <col min="772" max="772" width="43.1272727272727" style="1" customWidth="1"/>
    <col min="773" max="773" width="8.5" style="1" customWidth="1"/>
    <col min="774" max="1024" width="8" style="1"/>
    <col min="1025" max="1025" width="27.7545454545455" style="1" customWidth="1"/>
    <col min="1026" max="1026" width="32" style="1" customWidth="1"/>
    <col min="1027" max="1027" width="14" style="1" customWidth="1"/>
    <col min="1028" max="1028" width="43.1272727272727" style="1" customWidth="1"/>
    <col min="1029" max="1029" width="8.5" style="1" customWidth="1"/>
    <col min="1030" max="1280" width="8" style="1"/>
    <col min="1281" max="1281" width="27.7545454545455" style="1" customWidth="1"/>
    <col min="1282" max="1282" width="32" style="1" customWidth="1"/>
    <col min="1283" max="1283" width="14" style="1" customWidth="1"/>
    <col min="1284" max="1284" width="43.1272727272727" style="1" customWidth="1"/>
    <col min="1285" max="1285" width="8.5" style="1" customWidth="1"/>
    <col min="1286" max="1536" width="8" style="1"/>
    <col min="1537" max="1537" width="27.7545454545455" style="1" customWidth="1"/>
    <col min="1538" max="1538" width="32" style="1" customWidth="1"/>
    <col min="1539" max="1539" width="14" style="1" customWidth="1"/>
    <col min="1540" max="1540" width="43.1272727272727" style="1" customWidth="1"/>
    <col min="1541" max="1541" width="8.5" style="1" customWidth="1"/>
    <col min="1542" max="1792" width="8" style="1"/>
    <col min="1793" max="1793" width="27.7545454545455" style="1" customWidth="1"/>
    <col min="1794" max="1794" width="32" style="1" customWidth="1"/>
    <col min="1795" max="1795" width="14" style="1" customWidth="1"/>
    <col min="1796" max="1796" width="43.1272727272727" style="1" customWidth="1"/>
    <col min="1797" max="1797" width="8.5" style="1" customWidth="1"/>
    <col min="1798" max="2048" width="8" style="1"/>
    <col min="2049" max="2049" width="27.7545454545455" style="1" customWidth="1"/>
    <col min="2050" max="2050" width="32" style="1" customWidth="1"/>
    <col min="2051" max="2051" width="14" style="1" customWidth="1"/>
    <col min="2052" max="2052" width="43.1272727272727" style="1" customWidth="1"/>
    <col min="2053" max="2053" width="8.5" style="1" customWidth="1"/>
    <col min="2054" max="2304" width="8" style="1"/>
    <col min="2305" max="2305" width="27.7545454545455" style="1" customWidth="1"/>
    <col min="2306" max="2306" width="32" style="1" customWidth="1"/>
    <col min="2307" max="2307" width="14" style="1" customWidth="1"/>
    <col min="2308" max="2308" width="43.1272727272727" style="1" customWidth="1"/>
    <col min="2309" max="2309" width="8.5" style="1" customWidth="1"/>
    <col min="2310" max="2560" width="8" style="1"/>
    <col min="2561" max="2561" width="27.7545454545455" style="1" customWidth="1"/>
    <col min="2562" max="2562" width="32" style="1" customWidth="1"/>
    <col min="2563" max="2563" width="14" style="1" customWidth="1"/>
    <col min="2564" max="2564" width="43.1272727272727" style="1" customWidth="1"/>
    <col min="2565" max="2565" width="8.5" style="1" customWidth="1"/>
    <col min="2566" max="2816" width="8" style="1"/>
    <col min="2817" max="2817" width="27.7545454545455" style="1" customWidth="1"/>
    <col min="2818" max="2818" width="32" style="1" customWidth="1"/>
    <col min="2819" max="2819" width="14" style="1" customWidth="1"/>
    <col min="2820" max="2820" width="43.1272727272727" style="1" customWidth="1"/>
    <col min="2821" max="2821" width="8.5" style="1" customWidth="1"/>
    <col min="2822" max="3072" width="8" style="1"/>
    <col min="3073" max="3073" width="27.7545454545455" style="1" customWidth="1"/>
    <col min="3074" max="3074" width="32" style="1" customWidth="1"/>
    <col min="3075" max="3075" width="14" style="1" customWidth="1"/>
    <col min="3076" max="3076" width="43.1272727272727" style="1" customWidth="1"/>
    <col min="3077" max="3077" width="8.5" style="1" customWidth="1"/>
    <col min="3078" max="3328" width="8" style="1"/>
    <col min="3329" max="3329" width="27.7545454545455" style="1" customWidth="1"/>
    <col min="3330" max="3330" width="32" style="1" customWidth="1"/>
    <col min="3331" max="3331" width="14" style="1" customWidth="1"/>
    <col min="3332" max="3332" width="43.1272727272727" style="1" customWidth="1"/>
    <col min="3333" max="3333" width="8.5" style="1" customWidth="1"/>
    <col min="3334" max="3584" width="8" style="1"/>
    <col min="3585" max="3585" width="27.7545454545455" style="1" customWidth="1"/>
    <col min="3586" max="3586" width="32" style="1" customWidth="1"/>
    <col min="3587" max="3587" width="14" style="1" customWidth="1"/>
    <col min="3588" max="3588" width="43.1272727272727" style="1" customWidth="1"/>
    <col min="3589" max="3589" width="8.5" style="1" customWidth="1"/>
    <col min="3590" max="3840" width="8" style="1"/>
    <col min="3841" max="3841" width="27.7545454545455" style="1" customWidth="1"/>
    <col min="3842" max="3842" width="32" style="1" customWidth="1"/>
    <col min="3843" max="3843" width="14" style="1" customWidth="1"/>
    <col min="3844" max="3844" width="43.1272727272727" style="1" customWidth="1"/>
    <col min="3845" max="3845" width="8.5" style="1" customWidth="1"/>
    <col min="3846" max="4096" width="8" style="1"/>
    <col min="4097" max="4097" width="27.7545454545455" style="1" customWidth="1"/>
    <col min="4098" max="4098" width="32" style="1" customWidth="1"/>
    <col min="4099" max="4099" width="14" style="1" customWidth="1"/>
    <col min="4100" max="4100" width="43.1272727272727" style="1" customWidth="1"/>
    <col min="4101" max="4101" width="8.5" style="1" customWidth="1"/>
    <col min="4102" max="4352" width="8" style="1"/>
    <col min="4353" max="4353" width="27.7545454545455" style="1" customWidth="1"/>
    <col min="4354" max="4354" width="32" style="1" customWidth="1"/>
    <col min="4355" max="4355" width="14" style="1" customWidth="1"/>
    <col min="4356" max="4356" width="43.1272727272727" style="1" customWidth="1"/>
    <col min="4357" max="4357" width="8.5" style="1" customWidth="1"/>
    <col min="4358" max="4608" width="8" style="1"/>
    <col min="4609" max="4609" width="27.7545454545455" style="1" customWidth="1"/>
    <col min="4610" max="4610" width="32" style="1" customWidth="1"/>
    <col min="4611" max="4611" width="14" style="1" customWidth="1"/>
    <col min="4612" max="4612" width="43.1272727272727" style="1" customWidth="1"/>
    <col min="4613" max="4613" width="8.5" style="1" customWidth="1"/>
    <col min="4614" max="4864" width="8" style="1"/>
    <col min="4865" max="4865" width="27.7545454545455" style="1" customWidth="1"/>
    <col min="4866" max="4866" width="32" style="1" customWidth="1"/>
    <col min="4867" max="4867" width="14" style="1" customWidth="1"/>
    <col min="4868" max="4868" width="43.1272727272727" style="1" customWidth="1"/>
    <col min="4869" max="4869" width="8.5" style="1" customWidth="1"/>
    <col min="4870" max="5120" width="8" style="1"/>
    <col min="5121" max="5121" width="27.7545454545455" style="1" customWidth="1"/>
    <col min="5122" max="5122" width="32" style="1" customWidth="1"/>
    <col min="5123" max="5123" width="14" style="1" customWidth="1"/>
    <col min="5124" max="5124" width="43.1272727272727" style="1" customWidth="1"/>
    <col min="5125" max="5125" width="8.5" style="1" customWidth="1"/>
    <col min="5126" max="5376" width="8" style="1"/>
    <col min="5377" max="5377" width="27.7545454545455" style="1" customWidth="1"/>
    <col min="5378" max="5378" width="32" style="1" customWidth="1"/>
    <col min="5379" max="5379" width="14" style="1" customWidth="1"/>
    <col min="5380" max="5380" width="43.1272727272727" style="1" customWidth="1"/>
    <col min="5381" max="5381" width="8.5" style="1" customWidth="1"/>
    <col min="5382" max="5632" width="8" style="1"/>
    <col min="5633" max="5633" width="27.7545454545455" style="1" customWidth="1"/>
    <col min="5634" max="5634" width="32" style="1" customWidth="1"/>
    <col min="5635" max="5635" width="14" style="1" customWidth="1"/>
    <col min="5636" max="5636" width="43.1272727272727" style="1" customWidth="1"/>
    <col min="5637" max="5637" width="8.5" style="1" customWidth="1"/>
    <col min="5638" max="5888" width="8" style="1"/>
    <col min="5889" max="5889" width="27.7545454545455" style="1" customWidth="1"/>
    <col min="5890" max="5890" width="32" style="1" customWidth="1"/>
    <col min="5891" max="5891" width="14" style="1" customWidth="1"/>
    <col min="5892" max="5892" width="43.1272727272727" style="1" customWidth="1"/>
    <col min="5893" max="5893" width="8.5" style="1" customWidth="1"/>
    <col min="5894" max="6144" width="8" style="1"/>
    <col min="6145" max="6145" width="27.7545454545455" style="1" customWidth="1"/>
    <col min="6146" max="6146" width="32" style="1" customWidth="1"/>
    <col min="6147" max="6147" width="14" style="1" customWidth="1"/>
    <col min="6148" max="6148" width="43.1272727272727" style="1" customWidth="1"/>
    <col min="6149" max="6149" width="8.5" style="1" customWidth="1"/>
    <col min="6150" max="6400" width="8" style="1"/>
    <col min="6401" max="6401" width="27.7545454545455" style="1" customWidth="1"/>
    <col min="6402" max="6402" width="32" style="1" customWidth="1"/>
    <col min="6403" max="6403" width="14" style="1" customWidth="1"/>
    <col min="6404" max="6404" width="43.1272727272727" style="1" customWidth="1"/>
    <col min="6405" max="6405" width="8.5" style="1" customWidth="1"/>
    <col min="6406" max="6656" width="8" style="1"/>
    <col min="6657" max="6657" width="27.7545454545455" style="1" customWidth="1"/>
    <col min="6658" max="6658" width="32" style="1" customWidth="1"/>
    <col min="6659" max="6659" width="14" style="1" customWidth="1"/>
    <col min="6660" max="6660" width="43.1272727272727" style="1" customWidth="1"/>
    <col min="6661" max="6661" width="8.5" style="1" customWidth="1"/>
    <col min="6662" max="6912" width="8" style="1"/>
    <col min="6913" max="6913" width="27.7545454545455" style="1" customWidth="1"/>
    <col min="6914" max="6914" width="32" style="1" customWidth="1"/>
    <col min="6915" max="6915" width="14" style="1" customWidth="1"/>
    <col min="6916" max="6916" width="43.1272727272727" style="1" customWidth="1"/>
    <col min="6917" max="6917" width="8.5" style="1" customWidth="1"/>
    <col min="6918" max="7168" width="8" style="1"/>
    <col min="7169" max="7169" width="27.7545454545455" style="1" customWidth="1"/>
    <col min="7170" max="7170" width="32" style="1" customWidth="1"/>
    <col min="7171" max="7171" width="14" style="1" customWidth="1"/>
    <col min="7172" max="7172" width="43.1272727272727" style="1" customWidth="1"/>
    <col min="7173" max="7173" width="8.5" style="1" customWidth="1"/>
    <col min="7174" max="7424" width="8" style="1"/>
    <col min="7425" max="7425" width="27.7545454545455" style="1" customWidth="1"/>
    <col min="7426" max="7426" width="32" style="1" customWidth="1"/>
    <col min="7427" max="7427" width="14" style="1" customWidth="1"/>
    <col min="7428" max="7428" width="43.1272727272727" style="1" customWidth="1"/>
    <col min="7429" max="7429" width="8.5" style="1" customWidth="1"/>
    <col min="7430" max="7680" width="8" style="1"/>
    <col min="7681" max="7681" width="27.7545454545455" style="1" customWidth="1"/>
    <col min="7682" max="7682" width="32" style="1" customWidth="1"/>
    <col min="7683" max="7683" width="14" style="1" customWidth="1"/>
    <col min="7684" max="7684" width="43.1272727272727" style="1" customWidth="1"/>
    <col min="7685" max="7685" width="8.5" style="1" customWidth="1"/>
    <col min="7686" max="7936" width="8" style="1"/>
    <col min="7937" max="7937" width="27.7545454545455" style="1" customWidth="1"/>
    <col min="7938" max="7938" width="32" style="1" customWidth="1"/>
    <col min="7939" max="7939" width="14" style="1" customWidth="1"/>
    <col min="7940" max="7940" width="43.1272727272727" style="1" customWidth="1"/>
    <col min="7941" max="7941" width="8.5" style="1" customWidth="1"/>
    <col min="7942" max="8192" width="8" style="1"/>
    <col min="8193" max="8193" width="27.7545454545455" style="1" customWidth="1"/>
    <col min="8194" max="8194" width="32" style="1" customWidth="1"/>
    <col min="8195" max="8195" width="14" style="1" customWidth="1"/>
    <col min="8196" max="8196" width="43.1272727272727" style="1" customWidth="1"/>
    <col min="8197" max="8197" width="8.5" style="1" customWidth="1"/>
    <col min="8198" max="8448" width="8" style="1"/>
    <col min="8449" max="8449" width="27.7545454545455" style="1" customWidth="1"/>
    <col min="8450" max="8450" width="32" style="1" customWidth="1"/>
    <col min="8451" max="8451" width="14" style="1" customWidth="1"/>
    <col min="8452" max="8452" width="43.1272727272727" style="1" customWidth="1"/>
    <col min="8453" max="8453" width="8.5" style="1" customWidth="1"/>
    <col min="8454" max="8704" width="8" style="1"/>
    <col min="8705" max="8705" width="27.7545454545455" style="1" customWidth="1"/>
    <col min="8706" max="8706" width="32" style="1" customWidth="1"/>
    <col min="8707" max="8707" width="14" style="1" customWidth="1"/>
    <col min="8708" max="8708" width="43.1272727272727" style="1" customWidth="1"/>
    <col min="8709" max="8709" width="8.5" style="1" customWidth="1"/>
    <col min="8710" max="8960" width="8" style="1"/>
    <col min="8961" max="8961" width="27.7545454545455" style="1" customWidth="1"/>
    <col min="8962" max="8962" width="32" style="1" customWidth="1"/>
    <col min="8963" max="8963" width="14" style="1" customWidth="1"/>
    <col min="8964" max="8964" width="43.1272727272727" style="1" customWidth="1"/>
    <col min="8965" max="8965" width="8.5" style="1" customWidth="1"/>
    <col min="8966" max="9216" width="8" style="1"/>
    <col min="9217" max="9217" width="27.7545454545455" style="1" customWidth="1"/>
    <col min="9218" max="9218" width="32" style="1" customWidth="1"/>
    <col min="9219" max="9219" width="14" style="1" customWidth="1"/>
    <col min="9220" max="9220" width="43.1272727272727" style="1" customWidth="1"/>
    <col min="9221" max="9221" width="8.5" style="1" customWidth="1"/>
    <col min="9222" max="9472" width="8" style="1"/>
    <col min="9473" max="9473" width="27.7545454545455" style="1" customWidth="1"/>
    <col min="9474" max="9474" width="32" style="1" customWidth="1"/>
    <col min="9475" max="9475" width="14" style="1" customWidth="1"/>
    <col min="9476" max="9476" width="43.1272727272727" style="1" customWidth="1"/>
    <col min="9477" max="9477" width="8.5" style="1" customWidth="1"/>
    <col min="9478" max="9728" width="8" style="1"/>
    <col min="9729" max="9729" width="27.7545454545455" style="1" customWidth="1"/>
    <col min="9730" max="9730" width="32" style="1" customWidth="1"/>
    <col min="9731" max="9731" width="14" style="1" customWidth="1"/>
    <col min="9732" max="9732" width="43.1272727272727" style="1" customWidth="1"/>
    <col min="9733" max="9733" width="8.5" style="1" customWidth="1"/>
    <col min="9734" max="9984" width="8" style="1"/>
    <col min="9985" max="9985" width="27.7545454545455" style="1" customWidth="1"/>
    <col min="9986" max="9986" width="32" style="1" customWidth="1"/>
    <col min="9987" max="9987" width="14" style="1" customWidth="1"/>
    <col min="9988" max="9988" width="43.1272727272727" style="1" customWidth="1"/>
    <col min="9989" max="9989" width="8.5" style="1" customWidth="1"/>
    <col min="9990" max="10240" width="8" style="1"/>
    <col min="10241" max="10241" width="27.7545454545455" style="1" customWidth="1"/>
    <col min="10242" max="10242" width="32" style="1" customWidth="1"/>
    <col min="10243" max="10243" width="14" style="1" customWidth="1"/>
    <col min="10244" max="10244" width="43.1272727272727" style="1" customWidth="1"/>
    <col min="10245" max="10245" width="8.5" style="1" customWidth="1"/>
    <col min="10246" max="10496" width="8" style="1"/>
    <col min="10497" max="10497" width="27.7545454545455" style="1" customWidth="1"/>
    <col min="10498" max="10498" width="32" style="1" customWidth="1"/>
    <col min="10499" max="10499" width="14" style="1" customWidth="1"/>
    <col min="10500" max="10500" width="43.1272727272727" style="1" customWidth="1"/>
    <col min="10501" max="10501" width="8.5" style="1" customWidth="1"/>
    <col min="10502" max="10752" width="8" style="1"/>
    <col min="10753" max="10753" width="27.7545454545455" style="1" customWidth="1"/>
    <col min="10754" max="10754" width="32" style="1" customWidth="1"/>
    <col min="10755" max="10755" width="14" style="1" customWidth="1"/>
    <col min="10756" max="10756" width="43.1272727272727" style="1" customWidth="1"/>
    <col min="10757" max="10757" width="8.5" style="1" customWidth="1"/>
    <col min="10758" max="11008" width="8" style="1"/>
    <col min="11009" max="11009" width="27.7545454545455" style="1" customWidth="1"/>
    <col min="11010" max="11010" width="32" style="1" customWidth="1"/>
    <col min="11011" max="11011" width="14" style="1" customWidth="1"/>
    <col min="11012" max="11012" width="43.1272727272727" style="1" customWidth="1"/>
    <col min="11013" max="11013" width="8.5" style="1" customWidth="1"/>
    <col min="11014" max="11264" width="8" style="1"/>
    <col min="11265" max="11265" width="27.7545454545455" style="1" customWidth="1"/>
    <col min="11266" max="11266" width="32" style="1" customWidth="1"/>
    <col min="11267" max="11267" width="14" style="1" customWidth="1"/>
    <col min="11268" max="11268" width="43.1272727272727" style="1" customWidth="1"/>
    <col min="11269" max="11269" width="8.5" style="1" customWidth="1"/>
    <col min="11270" max="11520" width="8" style="1"/>
    <col min="11521" max="11521" width="27.7545454545455" style="1" customWidth="1"/>
    <col min="11522" max="11522" width="32" style="1" customWidth="1"/>
    <col min="11523" max="11523" width="14" style="1" customWidth="1"/>
    <col min="11524" max="11524" width="43.1272727272727" style="1" customWidth="1"/>
    <col min="11525" max="11525" width="8.5" style="1" customWidth="1"/>
    <col min="11526" max="11776" width="8" style="1"/>
    <col min="11777" max="11777" width="27.7545454545455" style="1" customWidth="1"/>
    <col min="11778" max="11778" width="32" style="1" customWidth="1"/>
    <col min="11779" max="11779" width="14" style="1" customWidth="1"/>
    <col min="11780" max="11780" width="43.1272727272727" style="1" customWidth="1"/>
    <col min="11781" max="11781" width="8.5" style="1" customWidth="1"/>
    <col min="11782" max="12032" width="8" style="1"/>
    <col min="12033" max="12033" width="27.7545454545455" style="1" customWidth="1"/>
    <col min="12034" max="12034" width="32" style="1" customWidth="1"/>
    <col min="12035" max="12035" width="14" style="1" customWidth="1"/>
    <col min="12036" max="12036" width="43.1272727272727" style="1" customWidth="1"/>
    <col min="12037" max="12037" width="8.5" style="1" customWidth="1"/>
    <col min="12038" max="12288" width="8" style="1"/>
    <col min="12289" max="12289" width="27.7545454545455" style="1" customWidth="1"/>
    <col min="12290" max="12290" width="32" style="1" customWidth="1"/>
    <col min="12291" max="12291" width="14" style="1" customWidth="1"/>
    <col min="12292" max="12292" width="43.1272727272727" style="1" customWidth="1"/>
    <col min="12293" max="12293" width="8.5" style="1" customWidth="1"/>
    <col min="12294" max="12544" width="8" style="1"/>
    <col min="12545" max="12545" width="27.7545454545455" style="1" customWidth="1"/>
    <col min="12546" max="12546" width="32" style="1" customWidth="1"/>
    <col min="12547" max="12547" width="14" style="1" customWidth="1"/>
    <col min="12548" max="12548" width="43.1272727272727" style="1" customWidth="1"/>
    <col min="12549" max="12549" width="8.5" style="1" customWidth="1"/>
    <col min="12550" max="12800" width="8" style="1"/>
    <col min="12801" max="12801" width="27.7545454545455" style="1" customWidth="1"/>
    <col min="12802" max="12802" width="32" style="1" customWidth="1"/>
    <col min="12803" max="12803" width="14" style="1" customWidth="1"/>
    <col min="12804" max="12804" width="43.1272727272727" style="1" customWidth="1"/>
    <col min="12805" max="12805" width="8.5" style="1" customWidth="1"/>
    <col min="12806" max="13056" width="8" style="1"/>
    <col min="13057" max="13057" width="27.7545454545455" style="1" customWidth="1"/>
    <col min="13058" max="13058" width="32" style="1" customWidth="1"/>
    <col min="13059" max="13059" width="14" style="1" customWidth="1"/>
    <col min="13060" max="13060" width="43.1272727272727" style="1" customWidth="1"/>
    <col min="13061" max="13061" width="8.5" style="1" customWidth="1"/>
    <col min="13062" max="13312" width="8" style="1"/>
    <col min="13313" max="13313" width="27.7545454545455" style="1" customWidth="1"/>
    <col min="13314" max="13314" width="32" style="1" customWidth="1"/>
    <col min="13315" max="13315" width="14" style="1" customWidth="1"/>
    <col min="13316" max="13316" width="43.1272727272727" style="1" customWidth="1"/>
    <col min="13317" max="13317" width="8.5" style="1" customWidth="1"/>
    <col min="13318" max="13568" width="8" style="1"/>
    <col min="13569" max="13569" width="27.7545454545455" style="1" customWidth="1"/>
    <col min="13570" max="13570" width="32" style="1" customWidth="1"/>
    <col min="13571" max="13571" width="14" style="1" customWidth="1"/>
    <col min="13572" max="13572" width="43.1272727272727" style="1" customWidth="1"/>
    <col min="13573" max="13573" width="8.5" style="1" customWidth="1"/>
    <col min="13574" max="13824" width="8" style="1"/>
    <col min="13825" max="13825" width="27.7545454545455" style="1" customWidth="1"/>
    <col min="13826" max="13826" width="32" style="1" customWidth="1"/>
    <col min="13827" max="13827" width="14" style="1" customWidth="1"/>
    <col min="13828" max="13828" width="43.1272727272727" style="1" customWidth="1"/>
    <col min="13829" max="13829" width="8.5" style="1" customWidth="1"/>
    <col min="13830" max="14080" width="8" style="1"/>
    <col min="14081" max="14081" width="27.7545454545455" style="1" customWidth="1"/>
    <col min="14082" max="14082" width="32" style="1" customWidth="1"/>
    <col min="14083" max="14083" width="14" style="1" customWidth="1"/>
    <col min="14084" max="14084" width="43.1272727272727" style="1" customWidth="1"/>
    <col min="14085" max="14085" width="8.5" style="1" customWidth="1"/>
    <col min="14086" max="14336" width="8" style="1"/>
    <col min="14337" max="14337" width="27.7545454545455" style="1" customWidth="1"/>
    <col min="14338" max="14338" width="32" style="1" customWidth="1"/>
    <col min="14339" max="14339" width="14" style="1" customWidth="1"/>
    <col min="14340" max="14340" width="43.1272727272727" style="1" customWidth="1"/>
    <col min="14341" max="14341" width="8.5" style="1" customWidth="1"/>
    <col min="14342" max="14592" width="8" style="1"/>
    <col min="14593" max="14593" width="27.7545454545455" style="1" customWidth="1"/>
    <col min="14594" max="14594" width="32" style="1" customWidth="1"/>
    <col min="14595" max="14595" width="14" style="1" customWidth="1"/>
    <col min="14596" max="14596" width="43.1272727272727" style="1" customWidth="1"/>
    <col min="14597" max="14597" width="8.5" style="1" customWidth="1"/>
    <col min="14598" max="14848" width="8" style="1"/>
    <col min="14849" max="14849" width="27.7545454545455" style="1" customWidth="1"/>
    <col min="14850" max="14850" width="32" style="1" customWidth="1"/>
    <col min="14851" max="14851" width="14" style="1" customWidth="1"/>
    <col min="14852" max="14852" width="43.1272727272727" style="1" customWidth="1"/>
    <col min="14853" max="14853" width="8.5" style="1" customWidth="1"/>
    <col min="14854" max="15104" width="8" style="1"/>
    <col min="15105" max="15105" width="27.7545454545455" style="1" customWidth="1"/>
    <col min="15106" max="15106" width="32" style="1" customWidth="1"/>
    <col min="15107" max="15107" width="14" style="1" customWidth="1"/>
    <col min="15108" max="15108" width="43.1272727272727" style="1" customWidth="1"/>
    <col min="15109" max="15109" width="8.5" style="1" customWidth="1"/>
    <col min="15110" max="15360" width="8" style="1"/>
    <col min="15361" max="15361" width="27.7545454545455" style="1" customWidth="1"/>
    <col min="15362" max="15362" width="32" style="1" customWidth="1"/>
    <col min="15363" max="15363" width="14" style="1" customWidth="1"/>
    <col min="15364" max="15364" width="43.1272727272727" style="1" customWidth="1"/>
    <col min="15365" max="15365" width="8.5" style="1" customWidth="1"/>
    <col min="15366" max="15616" width="8" style="1"/>
    <col min="15617" max="15617" width="27.7545454545455" style="1" customWidth="1"/>
    <col min="15618" max="15618" width="32" style="1" customWidth="1"/>
    <col min="15619" max="15619" width="14" style="1" customWidth="1"/>
    <col min="15620" max="15620" width="43.1272727272727" style="1" customWidth="1"/>
    <col min="15621" max="15621" width="8.5" style="1" customWidth="1"/>
    <col min="15622" max="15872" width="8" style="1"/>
    <col min="15873" max="15873" width="27.7545454545455" style="1" customWidth="1"/>
    <col min="15874" max="15874" width="32" style="1" customWidth="1"/>
    <col min="15875" max="15875" width="14" style="1" customWidth="1"/>
    <col min="15876" max="15876" width="43.1272727272727" style="1" customWidth="1"/>
    <col min="15877" max="15877" width="8.5" style="1" customWidth="1"/>
    <col min="15878" max="16128" width="8" style="1"/>
    <col min="16129" max="16129" width="27.7545454545455" style="1" customWidth="1"/>
    <col min="16130" max="16130" width="32" style="1" customWidth="1"/>
    <col min="16131" max="16131" width="14" style="1" customWidth="1"/>
    <col min="16132" max="16132" width="43.1272727272727" style="1" customWidth="1"/>
    <col min="16133" max="16133" width="8.5" style="1" customWidth="1"/>
    <col min="16134" max="16384" width="8" style="1"/>
  </cols>
  <sheetData>
    <row r="1" ht="27.5" spans="1:2">
      <c r="A1" s="2" t="s">
        <v>605</v>
      </c>
      <c r="B1" s="2" t="s">
        <v>606</v>
      </c>
    </row>
    <row r="2" ht="13" spans="1:4">
      <c r="A2" s="3" t="s">
        <v>607</v>
      </c>
      <c r="D2" s="23" t="s">
        <v>608</v>
      </c>
    </row>
    <row r="3" ht="360.75" customHeight="1" spans="1:4">
      <c r="A3" s="35" t="s">
        <v>609</v>
      </c>
      <c r="B3" s="36" t="s">
        <v>610</v>
      </c>
      <c r="C3" s="36" t="s">
        <v>611</v>
      </c>
      <c r="D3" s="36" t="s">
        <v>612</v>
      </c>
    </row>
    <row r="4" ht="70" spans="1:4">
      <c r="A4" s="22" t="s">
        <v>611</v>
      </c>
      <c r="B4" s="15" t="s">
        <v>613</v>
      </c>
      <c r="C4" s="15" t="s">
        <v>611</v>
      </c>
      <c r="D4" s="15" t="s">
        <v>614</v>
      </c>
    </row>
    <row r="5" ht="70" spans="1:4">
      <c r="A5" s="22" t="s">
        <v>611</v>
      </c>
      <c r="B5" s="15" t="s">
        <v>615</v>
      </c>
      <c r="C5" s="15" t="s">
        <v>611</v>
      </c>
      <c r="D5" s="15" t="s">
        <v>616</v>
      </c>
    </row>
    <row r="6" ht="126" spans="1:4">
      <c r="A6" s="22" t="s">
        <v>611</v>
      </c>
      <c r="B6" s="15" t="s">
        <v>617</v>
      </c>
      <c r="C6" s="15" t="s">
        <v>611</v>
      </c>
      <c r="D6" s="15" t="s">
        <v>618</v>
      </c>
    </row>
    <row r="7" ht="26.1" customHeight="1" spans="1:4">
      <c r="A7" s="22" t="s">
        <v>611</v>
      </c>
      <c r="B7" s="15" t="s">
        <v>619</v>
      </c>
      <c r="C7" s="15" t="s">
        <v>611</v>
      </c>
      <c r="D7" s="15" t="s">
        <v>620</v>
      </c>
    </row>
    <row r="8" ht="42" spans="1:4">
      <c r="A8" s="28" t="s">
        <v>621</v>
      </c>
      <c r="B8" s="15" t="s">
        <v>622</v>
      </c>
      <c r="C8" s="15" t="s">
        <v>611</v>
      </c>
      <c r="D8" s="15" t="s">
        <v>623</v>
      </c>
    </row>
    <row r="9" ht="26.1" customHeight="1" spans="1:4">
      <c r="A9" s="28" t="s">
        <v>611</v>
      </c>
      <c r="B9" s="15" t="s">
        <v>624</v>
      </c>
      <c r="C9" s="15" t="s">
        <v>625</v>
      </c>
      <c r="D9" s="15" t="s">
        <v>626</v>
      </c>
    </row>
    <row r="10" ht="28" spans="1:4">
      <c r="A10" s="28" t="s">
        <v>611</v>
      </c>
      <c r="B10" s="15" t="s">
        <v>611</v>
      </c>
      <c r="C10" s="15" t="s">
        <v>627</v>
      </c>
      <c r="D10" s="15" t="s">
        <v>628</v>
      </c>
    </row>
    <row r="11" ht="42" spans="1:4">
      <c r="A11" s="22" t="s">
        <v>629</v>
      </c>
      <c r="B11" s="11" t="s">
        <v>611</v>
      </c>
      <c r="C11" s="11" t="s">
        <v>611</v>
      </c>
      <c r="D11" s="15" t="s">
        <v>630</v>
      </c>
    </row>
    <row r="12" ht="168" spans="1:4">
      <c r="A12" s="22" t="s">
        <v>631</v>
      </c>
      <c r="B12" s="11" t="s">
        <v>611</v>
      </c>
      <c r="C12" s="11" t="s">
        <v>611</v>
      </c>
      <c r="D12" s="15" t="s">
        <v>632</v>
      </c>
    </row>
    <row r="13" ht="70" spans="1:4">
      <c r="A13" s="22" t="s">
        <v>633</v>
      </c>
      <c r="B13" s="11" t="s">
        <v>611</v>
      </c>
      <c r="C13" s="11" t="s">
        <v>611</v>
      </c>
      <c r="D13" s="15" t="s">
        <v>634</v>
      </c>
    </row>
    <row r="14" ht="112" spans="1:4">
      <c r="A14" s="22" t="s">
        <v>635</v>
      </c>
      <c r="B14" s="11" t="s">
        <v>611</v>
      </c>
      <c r="C14" s="11" t="s">
        <v>611</v>
      </c>
      <c r="D14" s="15" t="s">
        <v>636</v>
      </c>
    </row>
    <row r="15" ht="26.1" customHeight="1" spans="1:4">
      <c r="A15" s="22" t="s">
        <v>637</v>
      </c>
      <c r="B15" s="11" t="s">
        <v>611</v>
      </c>
      <c r="C15" s="11" t="s">
        <v>611</v>
      </c>
      <c r="D15" s="11" t="s">
        <v>638</v>
      </c>
    </row>
    <row r="16" ht="26.1" customHeight="1" spans="1:4">
      <c r="A16" s="22" t="s">
        <v>639</v>
      </c>
      <c r="B16" s="11" t="s">
        <v>611</v>
      </c>
      <c r="C16" s="11" t="s">
        <v>611</v>
      </c>
      <c r="D16" s="11" t="s">
        <v>611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B12" sqref="B12:E12"/>
    </sheetView>
  </sheetViews>
  <sheetFormatPr defaultColWidth="8" defaultRowHeight="12.5"/>
  <cols>
    <col min="1" max="1" width="15" style="1" customWidth="1"/>
    <col min="2" max="2" width="9.37272727272727" style="1" customWidth="1"/>
    <col min="3" max="3" width="26.8727272727273" style="1" customWidth="1"/>
    <col min="4" max="4" width="15" style="1" customWidth="1"/>
    <col min="5" max="5" width="13.1272727272727" style="1" customWidth="1"/>
    <col min="6" max="6" width="22" style="1" customWidth="1"/>
    <col min="7" max="7" width="17" style="1" customWidth="1"/>
    <col min="8" max="8" width="18.5" style="1" customWidth="1"/>
    <col min="9" max="9" width="16.3727272727273" style="1" customWidth="1"/>
    <col min="10" max="10" width="8.5" style="1" customWidth="1"/>
    <col min="11" max="255" width="8" style="1"/>
    <col min="256" max="256" width="15" style="1" customWidth="1"/>
    <col min="257" max="257" width="13.2545454545455" style="1" customWidth="1"/>
    <col min="258" max="258" width="16.7545454545455" style="1" customWidth="1"/>
    <col min="259" max="259" width="15" style="1" customWidth="1"/>
    <col min="260" max="260" width="13.1272727272727" style="1" customWidth="1"/>
    <col min="261" max="261" width="12.6272727272727" style="1" customWidth="1"/>
    <col min="262" max="262" width="13.5" style="1" customWidth="1"/>
    <col min="263" max="263" width="15" style="1" customWidth="1"/>
    <col min="264" max="264" width="28.2545454545455" style="1" customWidth="1"/>
    <col min="265" max="265" width="8.5" style="1" customWidth="1"/>
    <col min="266" max="511" width="8" style="1"/>
    <col min="512" max="512" width="15" style="1" customWidth="1"/>
    <col min="513" max="513" width="13.2545454545455" style="1" customWidth="1"/>
    <col min="514" max="514" width="16.7545454545455" style="1" customWidth="1"/>
    <col min="515" max="515" width="15" style="1" customWidth="1"/>
    <col min="516" max="516" width="13.1272727272727" style="1" customWidth="1"/>
    <col min="517" max="517" width="12.6272727272727" style="1" customWidth="1"/>
    <col min="518" max="518" width="13.5" style="1" customWidth="1"/>
    <col min="519" max="519" width="15" style="1" customWidth="1"/>
    <col min="520" max="520" width="28.2545454545455" style="1" customWidth="1"/>
    <col min="521" max="521" width="8.5" style="1" customWidth="1"/>
    <col min="522" max="767" width="8" style="1"/>
    <col min="768" max="768" width="15" style="1" customWidth="1"/>
    <col min="769" max="769" width="13.2545454545455" style="1" customWidth="1"/>
    <col min="770" max="770" width="16.7545454545455" style="1" customWidth="1"/>
    <col min="771" max="771" width="15" style="1" customWidth="1"/>
    <col min="772" max="772" width="13.1272727272727" style="1" customWidth="1"/>
    <col min="773" max="773" width="12.6272727272727" style="1" customWidth="1"/>
    <col min="774" max="774" width="13.5" style="1" customWidth="1"/>
    <col min="775" max="775" width="15" style="1" customWidth="1"/>
    <col min="776" max="776" width="28.2545454545455" style="1" customWidth="1"/>
    <col min="777" max="777" width="8.5" style="1" customWidth="1"/>
    <col min="778" max="1023" width="8" style="1"/>
    <col min="1024" max="1024" width="15" style="1" customWidth="1"/>
    <col min="1025" max="1025" width="13.2545454545455" style="1" customWidth="1"/>
    <col min="1026" max="1026" width="16.7545454545455" style="1" customWidth="1"/>
    <col min="1027" max="1027" width="15" style="1" customWidth="1"/>
    <col min="1028" max="1028" width="13.1272727272727" style="1" customWidth="1"/>
    <col min="1029" max="1029" width="12.6272727272727" style="1" customWidth="1"/>
    <col min="1030" max="1030" width="13.5" style="1" customWidth="1"/>
    <col min="1031" max="1031" width="15" style="1" customWidth="1"/>
    <col min="1032" max="1032" width="28.2545454545455" style="1" customWidth="1"/>
    <col min="1033" max="1033" width="8.5" style="1" customWidth="1"/>
    <col min="1034" max="1279" width="8" style="1"/>
    <col min="1280" max="1280" width="15" style="1" customWidth="1"/>
    <col min="1281" max="1281" width="13.2545454545455" style="1" customWidth="1"/>
    <col min="1282" max="1282" width="16.7545454545455" style="1" customWidth="1"/>
    <col min="1283" max="1283" width="15" style="1" customWidth="1"/>
    <col min="1284" max="1284" width="13.1272727272727" style="1" customWidth="1"/>
    <col min="1285" max="1285" width="12.6272727272727" style="1" customWidth="1"/>
    <col min="1286" max="1286" width="13.5" style="1" customWidth="1"/>
    <col min="1287" max="1287" width="15" style="1" customWidth="1"/>
    <col min="1288" max="1288" width="28.2545454545455" style="1" customWidth="1"/>
    <col min="1289" max="1289" width="8.5" style="1" customWidth="1"/>
    <col min="1290" max="1535" width="8" style="1"/>
    <col min="1536" max="1536" width="15" style="1" customWidth="1"/>
    <col min="1537" max="1537" width="13.2545454545455" style="1" customWidth="1"/>
    <col min="1538" max="1538" width="16.7545454545455" style="1" customWidth="1"/>
    <col min="1539" max="1539" width="15" style="1" customWidth="1"/>
    <col min="1540" max="1540" width="13.1272727272727" style="1" customWidth="1"/>
    <col min="1541" max="1541" width="12.6272727272727" style="1" customWidth="1"/>
    <col min="1542" max="1542" width="13.5" style="1" customWidth="1"/>
    <col min="1543" max="1543" width="15" style="1" customWidth="1"/>
    <col min="1544" max="1544" width="28.2545454545455" style="1" customWidth="1"/>
    <col min="1545" max="1545" width="8.5" style="1" customWidth="1"/>
    <col min="1546" max="1791" width="8" style="1"/>
    <col min="1792" max="1792" width="15" style="1" customWidth="1"/>
    <col min="1793" max="1793" width="13.2545454545455" style="1" customWidth="1"/>
    <col min="1794" max="1794" width="16.7545454545455" style="1" customWidth="1"/>
    <col min="1795" max="1795" width="15" style="1" customWidth="1"/>
    <col min="1796" max="1796" width="13.1272727272727" style="1" customWidth="1"/>
    <col min="1797" max="1797" width="12.6272727272727" style="1" customWidth="1"/>
    <col min="1798" max="1798" width="13.5" style="1" customWidth="1"/>
    <col min="1799" max="1799" width="15" style="1" customWidth="1"/>
    <col min="1800" max="1800" width="28.2545454545455" style="1" customWidth="1"/>
    <col min="1801" max="1801" width="8.5" style="1" customWidth="1"/>
    <col min="1802" max="2047" width="8" style="1"/>
    <col min="2048" max="2048" width="15" style="1" customWidth="1"/>
    <col min="2049" max="2049" width="13.2545454545455" style="1" customWidth="1"/>
    <col min="2050" max="2050" width="16.7545454545455" style="1" customWidth="1"/>
    <col min="2051" max="2051" width="15" style="1" customWidth="1"/>
    <col min="2052" max="2052" width="13.1272727272727" style="1" customWidth="1"/>
    <col min="2053" max="2053" width="12.6272727272727" style="1" customWidth="1"/>
    <col min="2054" max="2054" width="13.5" style="1" customWidth="1"/>
    <col min="2055" max="2055" width="15" style="1" customWidth="1"/>
    <col min="2056" max="2056" width="28.2545454545455" style="1" customWidth="1"/>
    <col min="2057" max="2057" width="8.5" style="1" customWidth="1"/>
    <col min="2058" max="2303" width="8" style="1"/>
    <col min="2304" max="2304" width="15" style="1" customWidth="1"/>
    <col min="2305" max="2305" width="13.2545454545455" style="1" customWidth="1"/>
    <col min="2306" max="2306" width="16.7545454545455" style="1" customWidth="1"/>
    <col min="2307" max="2307" width="15" style="1" customWidth="1"/>
    <col min="2308" max="2308" width="13.1272727272727" style="1" customWidth="1"/>
    <col min="2309" max="2309" width="12.6272727272727" style="1" customWidth="1"/>
    <col min="2310" max="2310" width="13.5" style="1" customWidth="1"/>
    <col min="2311" max="2311" width="15" style="1" customWidth="1"/>
    <col min="2312" max="2312" width="28.2545454545455" style="1" customWidth="1"/>
    <col min="2313" max="2313" width="8.5" style="1" customWidth="1"/>
    <col min="2314" max="2559" width="8" style="1"/>
    <col min="2560" max="2560" width="15" style="1" customWidth="1"/>
    <col min="2561" max="2561" width="13.2545454545455" style="1" customWidth="1"/>
    <col min="2562" max="2562" width="16.7545454545455" style="1" customWidth="1"/>
    <col min="2563" max="2563" width="15" style="1" customWidth="1"/>
    <col min="2564" max="2564" width="13.1272727272727" style="1" customWidth="1"/>
    <col min="2565" max="2565" width="12.6272727272727" style="1" customWidth="1"/>
    <col min="2566" max="2566" width="13.5" style="1" customWidth="1"/>
    <col min="2567" max="2567" width="15" style="1" customWidth="1"/>
    <col min="2568" max="2568" width="28.2545454545455" style="1" customWidth="1"/>
    <col min="2569" max="2569" width="8.5" style="1" customWidth="1"/>
    <col min="2570" max="2815" width="8" style="1"/>
    <col min="2816" max="2816" width="15" style="1" customWidth="1"/>
    <col min="2817" max="2817" width="13.2545454545455" style="1" customWidth="1"/>
    <col min="2818" max="2818" width="16.7545454545455" style="1" customWidth="1"/>
    <col min="2819" max="2819" width="15" style="1" customWidth="1"/>
    <col min="2820" max="2820" width="13.1272727272727" style="1" customWidth="1"/>
    <col min="2821" max="2821" width="12.6272727272727" style="1" customWidth="1"/>
    <col min="2822" max="2822" width="13.5" style="1" customWidth="1"/>
    <col min="2823" max="2823" width="15" style="1" customWidth="1"/>
    <col min="2824" max="2824" width="28.2545454545455" style="1" customWidth="1"/>
    <col min="2825" max="2825" width="8.5" style="1" customWidth="1"/>
    <col min="2826" max="3071" width="8" style="1"/>
    <col min="3072" max="3072" width="15" style="1" customWidth="1"/>
    <col min="3073" max="3073" width="13.2545454545455" style="1" customWidth="1"/>
    <col min="3074" max="3074" width="16.7545454545455" style="1" customWidth="1"/>
    <col min="3075" max="3075" width="15" style="1" customWidth="1"/>
    <col min="3076" max="3076" width="13.1272727272727" style="1" customWidth="1"/>
    <col min="3077" max="3077" width="12.6272727272727" style="1" customWidth="1"/>
    <col min="3078" max="3078" width="13.5" style="1" customWidth="1"/>
    <col min="3079" max="3079" width="15" style="1" customWidth="1"/>
    <col min="3080" max="3080" width="28.2545454545455" style="1" customWidth="1"/>
    <col min="3081" max="3081" width="8.5" style="1" customWidth="1"/>
    <col min="3082" max="3327" width="8" style="1"/>
    <col min="3328" max="3328" width="15" style="1" customWidth="1"/>
    <col min="3329" max="3329" width="13.2545454545455" style="1" customWidth="1"/>
    <col min="3330" max="3330" width="16.7545454545455" style="1" customWidth="1"/>
    <col min="3331" max="3331" width="15" style="1" customWidth="1"/>
    <col min="3332" max="3332" width="13.1272727272727" style="1" customWidth="1"/>
    <col min="3333" max="3333" width="12.6272727272727" style="1" customWidth="1"/>
    <col min="3334" max="3334" width="13.5" style="1" customWidth="1"/>
    <col min="3335" max="3335" width="15" style="1" customWidth="1"/>
    <col min="3336" max="3336" width="28.2545454545455" style="1" customWidth="1"/>
    <col min="3337" max="3337" width="8.5" style="1" customWidth="1"/>
    <col min="3338" max="3583" width="8" style="1"/>
    <col min="3584" max="3584" width="15" style="1" customWidth="1"/>
    <col min="3585" max="3585" width="13.2545454545455" style="1" customWidth="1"/>
    <col min="3586" max="3586" width="16.7545454545455" style="1" customWidth="1"/>
    <col min="3587" max="3587" width="15" style="1" customWidth="1"/>
    <col min="3588" max="3588" width="13.1272727272727" style="1" customWidth="1"/>
    <col min="3589" max="3589" width="12.6272727272727" style="1" customWidth="1"/>
    <col min="3590" max="3590" width="13.5" style="1" customWidth="1"/>
    <col min="3591" max="3591" width="15" style="1" customWidth="1"/>
    <col min="3592" max="3592" width="28.2545454545455" style="1" customWidth="1"/>
    <col min="3593" max="3593" width="8.5" style="1" customWidth="1"/>
    <col min="3594" max="3839" width="8" style="1"/>
    <col min="3840" max="3840" width="15" style="1" customWidth="1"/>
    <col min="3841" max="3841" width="13.2545454545455" style="1" customWidth="1"/>
    <col min="3842" max="3842" width="16.7545454545455" style="1" customWidth="1"/>
    <col min="3843" max="3843" width="15" style="1" customWidth="1"/>
    <col min="3844" max="3844" width="13.1272727272727" style="1" customWidth="1"/>
    <col min="3845" max="3845" width="12.6272727272727" style="1" customWidth="1"/>
    <col min="3846" max="3846" width="13.5" style="1" customWidth="1"/>
    <col min="3847" max="3847" width="15" style="1" customWidth="1"/>
    <col min="3848" max="3848" width="28.2545454545455" style="1" customWidth="1"/>
    <col min="3849" max="3849" width="8.5" style="1" customWidth="1"/>
    <col min="3850" max="4095" width="8" style="1"/>
    <col min="4096" max="4096" width="15" style="1" customWidth="1"/>
    <col min="4097" max="4097" width="13.2545454545455" style="1" customWidth="1"/>
    <col min="4098" max="4098" width="16.7545454545455" style="1" customWidth="1"/>
    <col min="4099" max="4099" width="15" style="1" customWidth="1"/>
    <col min="4100" max="4100" width="13.1272727272727" style="1" customWidth="1"/>
    <col min="4101" max="4101" width="12.6272727272727" style="1" customWidth="1"/>
    <col min="4102" max="4102" width="13.5" style="1" customWidth="1"/>
    <col min="4103" max="4103" width="15" style="1" customWidth="1"/>
    <col min="4104" max="4104" width="28.2545454545455" style="1" customWidth="1"/>
    <col min="4105" max="4105" width="8.5" style="1" customWidth="1"/>
    <col min="4106" max="4351" width="8" style="1"/>
    <col min="4352" max="4352" width="15" style="1" customWidth="1"/>
    <col min="4353" max="4353" width="13.2545454545455" style="1" customWidth="1"/>
    <col min="4354" max="4354" width="16.7545454545455" style="1" customWidth="1"/>
    <col min="4355" max="4355" width="15" style="1" customWidth="1"/>
    <col min="4356" max="4356" width="13.1272727272727" style="1" customWidth="1"/>
    <col min="4357" max="4357" width="12.6272727272727" style="1" customWidth="1"/>
    <col min="4358" max="4358" width="13.5" style="1" customWidth="1"/>
    <col min="4359" max="4359" width="15" style="1" customWidth="1"/>
    <col min="4360" max="4360" width="28.2545454545455" style="1" customWidth="1"/>
    <col min="4361" max="4361" width="8.5" style="1" customWidth="1"/>
    <col min="4362" max="4607" width="8" style="1"/>
    <col min="4608" max="4608" width="15" style="1" customWidth="1"/>
    <col min="4609" max="4609" width="13.2545454545455" style="1" customWidth="1"/>
    <col min="4610" max="4610" width="16.7545454545455" style="1" customWidth="1"/>
    <col min="4611" max="4611" width="15" style="1" customWidth="1"/>
    <col min="4612" max="4612" width="13.1272727272727" style="1" customWidth="1"/>
    <col min="4613" max="4613" width="12.6272727272727" style="1" customWidth="1"/>
    <col min="4614" max="4614" width="13.5" style="1" customWidth="1"/>
    <col min="4615" max="4615" width="15" style="1" customWidth="1"/>
    <col min="4616" max="4616" width="28.2545454545455" style="1" customWidth="1"/>
    <col min="4617" max="4617" width="8.5" style="1" customWidth="1"/>
    <col min="4618" max="4863" width="8" style="1"/>
    <col min="4864" max="4864" width="15" style="1" customWidth="1"/>
    <col min="4865" max="4865" width="13.2545454545455" style="1" customWidth="1"/>
    <col min="4866" max="4866" width="16.7545454545455" style="1" customWidth="1"/>
    <col min="4867" max="4867" width="15" style="1" customWidth="1"/>
    <col min="4868" max="4868" width="13.1272727272727" style="1" customWidth="1"/>
    <col min="4869" max="4869" width="12.6272727272727" style="1" customWidth="1"/>
    <col min="4870" max="4870" width="13.5" style="1" customWidth="1"/>
    <col min="4871" max="4871" width="15" style="1" customWidth="1"/>
    <col min="4872" max="4872" width="28.2545454545455" style="1" customWidth="1"/>
    <col min="4873" max="4873" width="8.5" style="1" customWidth="1"/>
    <col min="4874" max="5119" width="8" style="1"/>
    <col min="5120" max="5120" width="15" style="1" customWidth="1"/>
    <col min="5121" max="5121" width="13.2545454545455" style="1" customWidth="1"/>
    <col min="5122" max="5122" width="16.7545454545455" style="1" customWidth="1"/>
    <col min="5123" max="5123" width="15" style="1" customWidth="1"/>
    <col min="5124" max="5124" width="13.1272727272727" style="1" customWidth="1"/>
    <col min="5125" max="5125" width="12.6272727272727" style="1" customWidth="1"/>
    <col min="5126" max="5126" width="13.5" style="1" customWidth="1"/>
    <col min="5127" max="5127" width="15" style="1" customWidth="1"/>
    <col min="5128" max="5128" width="28.2545454545455" style="1" customWidth="1"/>
    <col min="5129" max="5129" width="8.5" style="1" customWidth="1"/>
    <col min="5130" max="5375" width="8" style="1"/>
    <col min="5376" max="5376" width="15" style="1" customWidth="1"/>
    <col min="5377" max="5377" width="13.2545454545455" style="1" customWidth="1"/>
    <col min="5378" max="5378" width="16.7545454545455" style="1" customWidth="1"/>
    <col min="5379" max="5379" width="15" style="1" customWidth="1"/>
    <col min="5380" max="5380" width="13.1272727272727" style="1" customWidth="1"/>
    <col min="5381" max="5381" width="12.6272727272727" style="1" customWidth="1"/>
    <col min="5382" max="5382" width="13.5" style="1" customWidth="1"/>
    <col min="5383" max="5383" width="15" style="1" customWidth="1"/>
    <col min="5384" max="5384" width="28.2545454545455" style="1" customWidth="1"/>
    <col min="5385" max="5385" width="8.5" style="1" customWidth="1"/>
    <col min="5386" max="5631" width="8" style="1"/>
    <col min="5632" max="5632" width="15" style="1" customWidth="1"/>
    <col min="5633" max="5633" width="13.2545454545455" style="1" customWidth="1"/>
    <col min="5634" max="5634" width="16.7545454545455" style="1" customWidth="1"/>
    <col min="5635" max="5635" width="15" style="1" customWidth="1"/>
    <col min="5636" max="5636" width="13.1272727272727" style="1" customWidth="1"/>
    <col min="5637" max="5637" width="12.6272727272727" style="1" customWidth="1"/>
    <col min="5638" max="5638" width="13.5" style="1" customWidth="1"/>
    <col min="5639" max="5639" width="15" style="1" customWidth="1"/>
    <col min="5640" max="5640" width="28.2545454545455" style="1" customWidth="1"/>
    <col min="5641" max="5641" width="8.5" style="1" customWidth="1"/>
    <col min="5642" max="5887" width="8" style="1"/>
    <col min="5888" max="5888" width="15" style="1" customWidth="1"/>
    <col min="5889" max="5889" width="13.2545454545455" style="1" customWidth="1"/>
    <col min="5890" max="5890" width="16.7545454545455" style="1" customWidth="1"/>
    <col min="5891" max="5891" width="15" style="1" customWidth="1"/>
    <col min="5892" max="5892" width="13.1272727272727" style="1" customWidth="1"/>
    <col min="5893" max="5893" width="12.6272727272727" style="1" customWidth="1"/>
    <col min="5894" max="5894" width="13.5" style="1" customWidth="1"/>
    <col min="5895" max="5895" width="15" style="1" customWidth="1"/>
    <col min="5896" max="5896" width="28.2545454545455" style="1" customWidth="1"/>
    <col min="5897" max="5897" width="8.5" style="1" customWidth="1"/>
    <col min="5898" max="6143" width="8" style="1"/>
    <col min="6144" max="6144" width="15" style="1" customWidth="1"/>
    <col min="6145" max="6145" width="13.2545454545455" style="1" customWidth="1"/>
    <col min="6146" max="6146" width="16.7545454545455" style="1" customWidth="1"/>
    <col min="6147" max="6147" width="15" style="1" customWidth="1"/>
    <col min="6148" max="6148" width="13.1272727272727" style="1" customWidth="1"/>
    <col min="6149" max="6149" width="12.6272727272727" style="1" customWidth="1"/>
    <col min="6150" max="6150" width="13.5" style="1" customWidth="1"/>
    <col min="6151" max="6151" width="15" style="1" customWidth="1"/>
    <col min="6152" max="6152" width="28.2545454545455" style="1" customWidth="1"/>
    <col min="6153" max="6153" width="8.5" style="1" customWidth="1"/>
    <col min="6154" max="6399" width="8" style="1"/>
    <col min="6400" max="6400" width="15" style="1" customWidth="1"/>
    <col min="6401" max="6401" width="13.2545454545455" style="1" customWidth="1"/>
    <col min="6402" max="6402" width="16.7545454545455" style="1" customWidth="1"/>
    <col min="6403" max="6403" width="15" style="1" customWidth="1"/>
    <col min="6404" max="6404" width="13.1272727272727" style="1" customWidth="1"/>
    <col min="6405" max="6405" width="12.6272727272727" style="1" customWidth="1"/>
    <col min="6406" max="6406" width="13.5" style="1" customWidth="1"/>
    <col min="6407" max="6407" width="15" style="1" customWidth="1"/>
    <col min="6408" max="6408" width="28.2545454545455" style="1" customWidth="1"/>
    <col min="6409" max="6409" width="8.5" style="1" customWidth="1"/>
    <col min="6410" max="6655" width="8" style="1"/>
    <col min="6656" max="6656" width="15" style="1" customWidth="1"/>
    <col min="6657" max="6657" width="13.2545454545455" style="1" customWidth="1"/>
    <col min="6658" max="6658" width="16.7545454545455" style="1" customWidth="1"/>
    <col min="6659" max="6659" width="15" style="1" customWidth="1"/>
    <col min="6660" max="6660" width="13.1272727272727" style="1" customWidth="1"/>
    <col min="6661" max="6661" width="12.6272727272727" style="1" customWidth="1"/>
    <col min="6662" max="6662" width="13.5" style="1" customWidth="1"/>
    <col min="6663" max="6663" width="15" style="1" customWidth="1"/>
    <col min="6664" max="6664" width="28.2545454545455" style="1" customWidth="1"/>
    <col min="6665" max="6665" width="8.5" style="1" customWidth="1"/>
    <col min="6666" max="6911" width="8" style="1"/>
    <col min="6912" max="6912" width="15" style="1" customWidth="1"/>
    <col min="6913" max="6913" width="13.2545454545455" style="1" customWidth="1"/>
    <col min="6914" max="6914" width="16.7545454545455" style="1" customWidth="1"/>
    <col min="6915" max="6915" width="15" style="1" customWidth="1"/>
    <col min="6916" max="6916" width="13.1272727272727" style="1" customWidth="1"/>
    <col min="6917" max="6917" width="12.6272727272727" style="1" customWidth="1"/>
    <col min="6918" max="6918" width="13.5" style="1" customWidth="1"/>
    <col min="6919" max="6919" width="15" style="1" customWidth="1"/>
    <col min="6920" max="6920" width="28.2545454545455" style="1" customWidth="1"/>
    <col min="6921" max="6921" width="8.5" style="1" customWidth="1"/>
    <col min="6922" max="7167" width="8" style="1"/>
    <col min="7168" max="7168" width="15" style="1" customWidth="1"/>
    <col min="7169" max="7169" width="13.2545454545455" style="1" customWidth="1"/>
    <col min="7170" max="7170" width="16.7545454545455" style="1" customWidth="1"/>
    <col min="7171" max="7171" width="15" style="1" customWidth="1"/>
    <col min="7172" max="7172" width="13.1272727272727" style="1" customWidth="1"/>
    <col min="7173" max="7173" width="12.6272727272727" style="1" customWidth="1"/>
    <col min="7174" max="7174" width="13.5" style="1" customWidth="1"/>
    <col min="7175" max="7175" width="15" style="1" customWidth="1"/>
    <col min="7176" max="7176" width="28.2545454545455" style="1" customWidth="1"/>
    <col min="7177" max="7177" width="8.5" style="1" customWidth="1"/>
    <col min="7178" max="7423" width="8" style="1"/>
    <col min="7424" max="7424" width="15" style="1" customWidth="1"/>
    <col min="7425" max="7425" width="13.2545454545455" style="1" customWidth="1"/>
    <col min="7426" max="7426" width="16.7545454545455" style="1" customWidth="1"/>
    <col min="7427" max="7427" width="15" style="1" customWidth="1"/>
    <col min="7428" max="7428" width="13.1272727272727" style="1" customWidth="1"/>
    <col min="7429" max="7429" width="12.6272727272727" style="1" customWidth="1"/>
    <col min="7430" max="7430" width="13.5" style="1" customWidth="1"/>
    <col min="7431" max="7431" width="15" style="1" customWidth="1"/>
    <col min="7432" max="7432" width="28.2545454545455" style="1" customWidth="1"/>
    <col min="7433" max="7433" width="8.5" style="1" customWidth="1"/>
    <col min="7434" max="7679" width="8" style="1"/>
    <col min="7680" max="7680" width="15" style="1" customWidth="1"/>
    <col min="7681" max="7681" width="13.2545454545455" style="1" customWidth="1"/>
    <col min="7682" max="7682" width="16.7545454545455" style="1" customWidth="1"/>
    <col min="7683" max="7683" width="15" style="1" customWidth="1"/>
    <col min="7684" max="7684" width="13.1272727272727" style="1" customWidth="1"/>
    <col min="7685" max="7685" width="12.6272727272727" style="1" customWidth="1"/>
    <col min="7686" max="7686" width="13.5" style="1" customWidth="1"/>
    <col min="7687" max="7687" width="15" style="1" customWidth="1"/>
    <col min="7688" max="7688" width="28.2545454545455" style="1" customWidth="1"/>
    <col min="7689" max="7689" width="8.5" style="1" customWidth="1"/>
    <col min="7690" max="7935" width="8" style="1"/>
    <col min="7936" max="7936" width="15" style="1" customWidth="1"/>
    <col min="7937" max="7937" width="13.2545454545455" style="1" customWidth="1"/>
    <col min="7938" max="7938" width="16.7545454545455" style="1" customWidth="1"/>
    <col min="7939" max="7939" width="15" style="1" customWidth="1"/>
    <col min="7940" max="7940" width="13.1272727272727" style="1" customWidth="1"/>
    <col min="7941" max="7941" width="12.6272727272727" style="1" customWidth="1"/>
    <col min="7942" max="7942" width="13.5" style="1" customWidth="1"/>
    <col min="7943" max="7943" width="15" style="1" customWidth="1"/>
    <col min="7944" max="7944" width="28.2545454545455" style="1" customWidth="1"/>
    <col min="7945" max="7945" width="8.5" style="1" customWidth="1"/>
    <col min="7946" max="8191" width="8" style="1"/>
    <col min="8192" max="8192" width="15" style="1" customWidth="1"/>
    <col min="8193" max="8193" width="13.2545454545455" style="1" customWidth="1"/>
    <col min="8194" max="8194" width="16.7545454545455" style="1" customWidth="1"/>
    <col min="8195" max="8195" width="15" style="1" customWidth="1"/>
    <col min="8196" max="8196" width="13.1272727272727" style="1" customWidth="1"/>
    <col min="8197" max="8197" width="12.6272727272727" style="1" customWidth="1"/>
    <col min="8198" max="8198" width="13.5" style="1" customWidth="1"/>
    <col min="8199" max="8199" width="15" style="1" customWidth="1"/>
    <col min="8200" max="8200" width="28.2545454545455" style="1" customWidth="1"/>
    <col min="8201" max="8201" width="8.5" style="1" customWidth="1"/>
    <col min="8202" max="8447" width="8" style="1"/>
    <col min="8448" max="8448" width="15" style="1" customWidth="1"/>
    <col min="8449" max="8449" width="13.2545454545455" style="1" customWidth="1"/>
    <col min="8450" max="8450" width="16.7545454545455" style="1" customWidth="1"/>
    <col min="8451" max="8451" width="15" style="1" customWidth="1"/>
    <col min="8452" max="8452" width="13.1272727272727" style="1" customWidth="1"/>
    <col min="8453" max="8453" width="12.6272727272727" style="1" customWidth="1"/>
    <col min="8454" max="8454" width="13.5" style="1" customWidth="1"/>
    <col min="8455" max="8455" width="15" style="1" customWidth="1"/>
    <col min="8456" max="8456" width="28.2545454545455" style="1" customWidth="1"/>
    <col min="8457" max="8457" width="8.5" style="1" customWidth="1"/>
    <col min="8458" max="8703" width="8" style="1"/>
    <col min="8704" max="8704" width="15" style="1" customWidth="1"/>
    <col min="8705" max="8705" width="13.2545454545455" style="1" customWidth="1"/>
    <col min="8706" max="8706" width="16.7545454545455" style="1" customWidth="1"/>
    <col min="8707" max="8707" width="15" style="1" customWidth="1"/>
    <col min="8708" max="8708" width="13.1272727272727" style="1" customWidth="1"/>
    <col min="8709" max="8709" width="12.6272727272727" style="1" customWidth="1"/>
    <col min="8710" max="8710" width="13.5" style="1" customWidth="1"/>
    <col min="8711" max="8711" width="15" style="1" customWidth="1"/>
    <col min="8712" max="8712" width="28.2545454545455" style="1" customWidth="1"/>
    <col min="8713" max="8713" width="8.5" style="1" customWidth="1"/>
    <col min="8714" max="8959" width="8" style="1"/>
    <col min="8960" max="8960" width="15" style="1" customWidth="1"/>
    <col min="8961" max="8961" width="13.2545454545455" style="1" customWidth="1"/>
    <col min="8962" max="8962" width="16.7545454545455" style="1" customWidth="1"/>
    <col min="8963" max="8963" width="15" style="1" customWidth="1"/>
    <col min="8964" max="8964" width="13.1272727272727" style="1" customWidth="1"/>
    <col min="8965" max="8965" width="12.6272727272727" style="1" customWidth="1"/>
    <col min="8966" max="8966" width="13.5" style="1" customWidth="1"/>
    <col min="8967" max="8967" width="15" style="1" customWidth="1"/>
    <col min="8968" max="8968" width="28.2545454545455" style="1" customWidth="1"/>
    <col min="8969" max="8969" width="8.5" style="1" customWidth="1"/>
    <col min="8970" max="9215" width="8" style="1"/>
    <col min="9216" max="9216" width="15" style="1" customWidth="1"/>
    <col min="9217" max="9217" width="13.2545454545455" style="1" customWidth="1"/>
    <col min="9218" max="9218" width="16.7545454545455" style="1" customWidth="1"/>
    <col min="9219" max="9219" width="15" style="1" customWidth="1"/>
    <col min="9220" max="9220" width="13.1272727272727" style="1" customWidth="1"/>
    <col min="9221" max="9221" width="12.6272727272727" style="1" customWidth="1"/>
    <col min="9222" max="9222" width="13.5" style="1" customWidth="1"/>
    <col min="9223" max="9223" width="15" style="1" customWidth="1"/>
    <col min="9224" max="9224" width="28.2545454545455" style="1" customWidth="1"/>
    <col min="9225" max="9225" width="8.5" style="1" customWidth="1"/>
    <col min="9226" max="9471" width="8" style="1"/>
    <col min="9472" max="9472" width="15" style="1" customWidth="1"/>
    <col min="9473" max="9473" width="13.2545454545455" style="1" customWidth="1"/>
    <col min="9474" max="9474" width="16.7545454545455" style="1" customWidth="1"/>
    <col min="9475" max="9475" width="15" style="1" customWidth="1"/>
    <col min="9476" max="9476" width="13.1272727272727" style="1" customWidth="1"/>
    <col min="9477" max="9477" width="12.6272727272727" style="1" customWidth="1"/>
    <col min="9478" max="9478" width="13.5" style="1" customWidth="1"/>
    <col min="9479" max="9479" width="15" style="1" customWidth="1"/>
    <col min="9480" max="9480" width="28.2545454545455" style="1" customWidth="1"/>
    <col min="9481" max="9481" width="8.5" style="1" customWidth="1"/>
    <col min="9482" max="9727" width="8" style="1"/>
    <col min="9728" max="9728" width="15" style="1" customWidth="1"/>
    <col min="9729" max="9729" width="13.2545454545455" style="1" customWidth="1"/>
    <col min="9730" max="9730" width="16.7545454545455" style="1" customWidth="1"/>
    <col min="9731" max="9731" width="15" style="1" customWidth="1"/>
    <col min="9732" max="9732" width="13.1272727272727" style="1" customWidth="1"/>
    <col min="9733" max="9733" width="12.6272727272727" style="1" customWidth="1"/>
    <col min="9734" max="9734" width="13.5" style="1" customWidth="1"/>
    <col min="9735" max="9735" width="15" style="1" customWidth="1"/>
    <col min="9736" max="9736" width="28.2545454545455" style="1" customWidth="1"/>
    <col min="9737" max="9737" width="8.5" style="1" customWidth="1"/>
    <col min="9738" max="9983" width="8" style="1"/>
    <col min="9984" max="9984" width="15" style="1" customWidth="1"/>
    <col min="9985" max="9985" width="13.2545454545455" style="1" customWidth="1"/>
    <col min="9986" max="9986" width="16.7545454545455" style="1" customWidth="1"/>
    <col min="9987" max="9987" width="15" style="1" customWidth="1"/>
    <col min="9988" max="9988" width="13.1272727272727" style="1" customWidth="1"/>
    <col min="9989" max="9989" width="12.6272727272727" style="1" customWidth="1"/>
    <col min="9990" max="9990" width="13.5" style="1" customWidth="1"/>
    <col min="9991" max="9991" width="15" style="1" customWidth="1"/>
    <col min="9992" max="9992" width="28.2545454545455" style="1" customWidth="1"/>
    <col min="9993" max="9993" width="8.5" style="1" customWidth="1"/>
    <col min="9994" max="10239" width="8" style="1"/>
    <col min="10240" max="10240" width="15" style="1" customWidth="1"/>
    <col min="10241" max="10241" width="13.2545454545455" style="1" customWidth="1"/>
    <col min="10242" max="10242" width="16.7545454545455" style="1" customWidth="1"/>
    <col min="10243" max="10243" width="15" style="1" customWidth="1"/>
    <col min="10244" max="10244" width="13.1272727272727" style="1" customWidth="1"/>
    <col min="10245" max="10245" width="12.6272727272727" style="1" customWidth="1"/>
    <col min="10246" max="10246" width="13.5" style="1" customWidth="1"/>
    <col min="10247" max="10247" width="15" style="1" customWidth="1"/>
    <col min="10248" max="10248" width="28.2545454545455" style="1" customWidth="1"/>
    <col min="10249" max="10249" width="8.5" style="1" customWidth="1"/>
    <col min="10250" max="10495" width="8" style="1"/>
    <col min="10496" max="10496" width="15" style="1" customWidth="1"/>
    <col min="10497" max="10497" width="13.2545454545455" style="1" customWidth="1"/>
    <col min="10498" max="10498" width="16.7545454545455" style="1" customWidth="1"/>
    <col min="10499" max="10499" width="15" style="1" customWidth="1"/>
    <col min="10500" max="10500" width="13.1272727272727" style="1" customWidth="1"/>
    <col min="10501" max="10501" width="12.6272727272727" style="1" customWidth="1"/>
    <col min="10502" max="10502" width="13.5" style="1" customWidth="1"/>
    <col min="10503" max="10503" width="15" style="1" customWidth="1"/>
    <col min="10504" max="10504" width="28.2545454545455" style="1" customWidth="1"/>
    <col min="10505" max="10505" width="8.5" style="1" customWidth="1"/>
    <col min="10506" max="10751" width="8" style="1"/>
    <col min="10752" max="10752" width="15" style="1" customWidth="1"/>
    <col min="10753" max="10753" width="13.2545454545455" style="1" customWidth="1"/>
    <col min="10754" max="10754" width="16.7545454545455" style="1" customWidth="1"/>
    <col min="10755" max="10755" width="15" style="1" customWidth="1"/>
    <col min="10756" max="10756" width="13.1272727272727" style="1" customWidth="1"/>
    <col min="10757" max="10757" width="12.6272727272727" style="1" customWidth="1"/>
    <col min="10758" max="10758" width="13.5" style="1" customWidth="1"/>
    <col min="10759" max="10759" width="15" style="1" customWidth="1"/>
    <col min="10760" max="10760" width="28.2545454545455" style="1" customWidth="1"/>
    <col min="10761" max="10761" width="8.5" style="1" customWidth="1"/>
    <col min="10762" max="11007" width="8" style="1"/>
    <col min="11008" max="11008" width="15" style="1" customWidth="1"/>
    <col min="11009" max="11009" width="13.2545454545455" style="1" customWidth="1"/>
    <col min="11010" max="11010" width="16.7545454545455" style="1" customWidth="1"/>
    <col min="11011" max="11011" width="15" style="1" customWidth="1"/>
    <col min="11012" max="11012" width="13.1272727272727" style="1" customWidth="1"/>
    <col min="11013" max="11013" width="12.6272727272727" style="1" customWidth="1"/>
    <col min="11014" max="11014" width="13.5" style="1" customWidth="1"/>
    <col min="11015" max="11015" width="15" style="1" customWidth="1"/>
    <col min="11016" max="11016" width="28.2545454545455" style="1" customWidth="1"/>
    <col min="11017" max="11017" width="8.5" style="1" customWidth="1"/>
    <col min="11018" max="11263" width="8" style="1"/>
    <col min="11264" max="11264" width="15" style="1" customWidth="1"/>
    <col min="11265" max="11265" width="13.2545454545455" style="1" customWidth="1"/>
    <col min="11266" max="11266" width="16.7545454545455" style="1" customWidth="1"/>
    <col min="11267" max="11267" width="15" style="1" customWidth="1"/>
    <col min="11268" max="11268" width="13.1272727272727" style="1" customWidth="1"/>
    <col min="11269" max="11269" width="12.6272727272727" style="1" customWidth="1"/>
    <col min="11270" max="11270" width="13.5" style="1" customWidth="1"/>
    <col min="11271" max="11271" width="15" style="1" customWidth="1"/>
    <col min="11272" max="11272" width="28.2545454545455" style="1" customWidth="1"/>
    <col min="11273" max="11273" width="8.5" style="1" customWidth="1"/>
    <col min="11274" max="11519" width="8" style="1"/>
    <col min="11520" max="11520" width="15" style="1" customWidth="1"/>
    <col min="11521" max="11521" width="13.2545454545455" style="1" customWidth="1"/>
    <col min="11522" max="11522" width="16.7545454545455" style="1" customWidth="1"/>
    <col min="11523" max="11523" width="15" style="1" customWidth="1"/>
    <col min="11524" max="11524" width="13.1272727272727" style="1" customWidth="1"/>
    <col min="11525" max="11525" width="12.6272727272727" style="1" customWidth="1"/>
    <col min="11526" max="11526" width="13.5" style="1" customWidth="1"/>
    <col min="11527" max="11527" width="15" style="1" customWidth="1"/>
    <col min="11528" max="11528" width="28.2545454545455" style="1" customWidth="1"/>
    <col min="11529" max="11529" width="8.5" style="1" customWidth="1"/>
    <col min="11530" max="11775" width="8" style="1"/>
    <col min="11776" max="11776" width="15" style="1" customWidth="1"/>
    <col min="11777" max="11777" width="13.2545454545455" style="1" customWidth="1"/>
    <col min="11778" max="11778" width="16.7545454545455" style="1" customWidth="1"/>
    <col min="11779" max="11779" width="15" style="1" customWidth="1"/>
    <col min="11780" max="11780" width="13.1272727272727" style="1" customWidth="1"/>
    <col min="11781" max="11781" width="12.6272727272727" style="1" customWidth="1"/>
    <col min="11782" max="11782" width="13.5" style="1" customWidth="1"/>
    <col min="11783" max="11783" width="15" style="1" customWidth="1"/>
    <col min="11784" max="11784" width="28.2545454545455" style="1" customWidth="1"/>
    <col min="11785" max="11785" width="8.5" style="1" customWidth="1"/>
    <col min="11786" max="12031" width="8" style="1"/>
    <col min="12032" max="12032" width="15" style="1" customWidth="1"/>
    <col min="12033" max="12033" width="13.2545454545455" style="1" customWidth="1"/>
    <col min="12034" max="12034" width="16.7545454545455" style="1" customWidth="1"/>
    <col min="12035" max="12035" width="15" style="1" customWidth="1"/>
    <col min="12036" max="12036" width="13.1272727272727" style="1" customWidth="1"/>
    <col min="12037" max="12037" width="12.6272727272727" style="1" customWidth="1"/>
    <col min="12038" max="12038" width="13.5" style="1" customWidth="1"/>
    <col min="12039" max="12039" width="15" style="1" customWidth="1"/>
    <col min="12040" max="12040" width="28.2545454545455" style="1" customWidth="1"/>
    <col min="12041" max="12041" width="8.5" style="1" customWidth="1"/>
    <col min="12042" max="12287" width="8" style="1"/>
    <col min="12288" max="12288" width="15" style="1" customWidth="1"/>
    <col min="12289" max="12289" width="13.2545454545455" style="1" customWidth="1"/>
    <col min="12290" max="12290" width="16.7545454545455" style="1" customWidth="1"/>
    <col min="12291" max="12291" width="15" style="1" customWidth="1"/>
    <col min="12292" max="12292" width="13.1272727272727" style="1" customWidth="1"/>
    <col min="12293" max="12293" width="12.6272727272727" style="1" customWidth="1"/>
    <col min="12294" max="12294" width="13.5" style="1" customWidth="1"/>
    <col min="12295" max="12295" width="15" style="1" customWidth="1"/>
    <col min="12296" max="12296" width="28.2545454545455" style="1" customWidth="1"/>
    <col min="12297" max="12297" width="8.5" style="1" customWidth="1"/>
    <col min="12298" max="12543" width="8" style="1"/>
    <col min="12544" max="12544" width="15" style="1" customWidth="1"/>
    <col min="12545" max="12545" width="13.2545454545455" style="1" customWidth="1"/>
    <col min="12546" max="12546" width="16.7545454545455" style="1" customWidth="1"/>
    <col min="12547" max="12547" width="15" style="1" customWidth="1"/>
    <col min="12548" max="12548" width="13.1272727272727" style="1" customWidth="1"/>
    <col min="12549" max="12549" width="12.6272727272727" style="1" customWidth="1"/>
    <col min="12550" max="12550" width="13.5" style="1" customWidth="1"/>
    <col min="12551" max="12551" width="15" style="1" customWidth="1"/>
    <col min="12552" max="12552" width="28.2545454545455" style="1" customWidth="1"/>
    <col min="12553" max="12553" width="8.5" style="1" customWidth="1"/>
    <col min="12554" max="12799" width="8" style="1"/>
    <col min="12800" max="12800" width="15" style="1" customWidth="1"/>
    <col min="12801" max="12801" width="13.2545454545455" style="1" customWidth="1"/>
    <col min="12802" max="12802" width="16.7545454545455" style="1" customWidth="1"/>
    <col min="12803" max="12803" width="15" style="1" customWidth="1"/>
    <col min="12804" max="12804" width="13.1272727272727" style="1" customWidth="1"/>
    <col min="12805" max="12805" width="12.6272727272727" style="1" customWidth="1"/>
    <col min="12806" max="12806" width="13.5" style="1" customWidth="1"/>
    <col min="12807" max="12807" width="15" style="1" customWidth="1"/>
    <col min="12808" max="12808" width="28.2545454545455" style="1" customWidth="1"/>
    <col min="12809" max="12809" width="8.5" style="1" customWidth="1"/>
    <col min="12810" max="13055" width="8" style="1"/>
    <col min="13056" max="13056" width="15" style="1" customWidth="1"/>
    <col min="13057" max="13057" width="13.2545454545455" style="1" customWidth="1"/>
    <col min="13058" max="13058" width="16.7545454545455" style="1" customWidth="1"/>
    <col min="13059" max="13059" width="15" style="1" customWidth="1"/>
    <col min="13060" max="13060" width="13.1272727272727" style="1" customWidth="1"/>
    <col min="13061" max="13061" width="12.6272727272727" style="1" customWidth="1"/>
    <col min="13062" max="13062" width="13.5" style="1" customWidth="1"/>
    <col min="13063" max="13063" width="15" style="1" customWidth="1"/>
    <col min="13064" max="13064" width="28.2545454545455" style="1" customWidth="1"/>
    <col min="13065" max="13065" width="8.5" style="1" customWidth="1"/>
    <col min="13066" max="13311" width="8" style="1"/>
    <col min="13312" max="13312" width="15" style="1" customWidth="1"/>
    <col min="13313" max="13313" width="13.2545454545455" style="1" customWidth="1"/>
    <col min="13314" max="13314" width="16.7545454545455" style="1" customWidth="1"/>
    <col min="13315" max="13315" width="15" style="1" customWidth="1"/>
    <col min="13316" max="13316" width="13.1272727272727" style="1" customWidth="1"/>
    <col min="13317" max="13317" width="12.6272727272727" style="1" customWidth="1"/>
    <col min="13318" max="13318" width="13.5" style="1" customWidth="1"/>
    <col min="13319" max="13319" width="15" style="1" customWidth="1"/>
    <col min="13320" max="13320" width="28.2545454545455" style="1" customWidth="1"/>
    <col min="13321" max="13321" width="8.5" style="1" customWidth="1"/>
    <col min="13322" max="13567" width="8" style="1"/>
    <col min="13568" max="13568" width="15" style="1" customWidth="1"/>
    <col min="13569" max="13569" width="13.2545454545455" style="1" customWidth="1"/>
    <col min="13570" max="13570" width="16.7545454545455" style="1" customWidth="1"/>
    <col min="13571" max="13571" width="15" style="1" customWidth="1"/>
    <col min="13572" max="13572" width="13.1272727272727" style="1" customWidth="1"/>
    <col min="13573" max="13573" width="12.6272727272727" style="1" customWidth="1"/>
    <col min="13574" max="13574" width="13.5" style="1" customWidth="1"/>
    <col min="13575" max="13575" width="15" style="1" customWidth="1"/>
    <col min="13576" max="13576" width="28.2545454545455" style="1" customWidth="1"/>
    <col min="13577" max="13577" width="8.5" style="1" customWidth="1"/>
    <col min="13578" max="13823" width="8" style="1"/>
    <col min="13824" max="13824" width="15" style="1" customWidth="1"/>
    <col min="13825" max="13825" width="13.2545454545455" style="1" customWidth="1"/>
    <col min="13826" max="13826" width="16.7545454545455" style="1" customWidth="1"/>
    <col min="13827" max="13827" width="15" style="1" customWidth="1"/>
    <col min="13828" max="13828" width="13.1272727272727" style="1" customWidth="1"/>
    <col min="13829" max="13829" width="12.6272727272727" style="1" customWidth="1"/>
    <col min="13830" max="13830" width="13.5" style="1" customWidth="1"/>
    <col min="13831" max="13831" width="15" style="1" customWidth="1"/>
    <col min="13832" max="13832" width="28.2545454545455" style="1" customWidth="1"/>
    <col min="13833" max="13833" width="8.5" style="1" customWidth="1"/>
    <col min="13834" max="14079" width="8" style="1"/>
    <col min="14080" max="14080" width="15" style="1" customWidth="1"/>
    <col min="14081" max="14081" width="13.2545454545455" style="1" customWidth="1"/>
    <col min="14082" max="14082" width="16.7545454545455" style="1" customWidth="1"/>
    <col min="14083" max="14083" width="15" style="1" customWidth="1"/>
    <col min="14084" max="14084" width="13.1272727272727" style="1" customWidth="1"/>
    <col min="14085" max="14085" width="12.6272727272727" style="1" customWidth="1"/>
    <col min="14086" max="14086" width="13.5" style="1" customWidth="1"/>
    <col min="14087" max="14087" width="15" style="1" customWidth="1"/>
    <col min="14088" max="14088" width="28.2545454545455" style="1" customWidth="1"/>
    <col min="14089" max="14089" width="8.5" style="1" customWidth="1"/>
    <col min="14090" max="14335" width="8" style="1"/>
    <col min="14336" max="14336" width="15" style="1" customWidth="1"/>
    <col min="14337" max="14337" width="13.2545454545455" style="1" customWidth="1"/>
    <col min="14338" max="14338" width="16.7545454545455" style="1" customWidth="1"/>
    <col min="14339" max="14339" width="15" style="1" customWidth="1"/>
    <col min="14340" max="14340" width="13.1272727272727" style="1" customWidth="1"/>
    <col min="14341" max="14341" width="12.6272727272727" style="1" customWidth="1"/>
    <col min="14342" max="14342" width="13.5" style="1" customWidth="1"/>
    <col min="14343" max="14343" width="15" style="1" customWidth="1"/>
    <col min="14344" max="14344" width="28.2545454545455" style="1" customWidth="1"/>
    <col min="14345" max="14345" width="8.5" style="1" customWidth="1"/>
    <col min="14346" max="14591" width="8" style="1"/>
    <col min="14592" max="14592" width="15" style="1" customWidth="1"/>
    <col min="14593" max="14593" width="13.2545454545455" style="1" customWidth="1"/>
    <col min="14594" max="14594" width="16.7545454545455" style="1" customWidth="1"/>
    <col min="14595" max="14595" width="15" style="1" customWidth="1"/>
    <col min="14596" max="14596" width="13.1272727272727" style="1" customWidth="1"/>
    <col min="14597" max="14597" width="12.6272727272727" style="1" customWidth="1"/>
    <col min="14598" max="14598" width="13.5" style="1" customWidth="1"/>
    <col min="14599" max="14599" width="15" style="1" customWidth="1"/>
    <col min="14600" max="14600" width="28.2545454545455" style="1" customWidth="1"/>
    <col min="14601" max="14601" width="8.5" style="1" customWidth="1"/>
    <col min="14602" max="14847" width="8" style="1"/>
    <col min="14848" max="14848" width="15" style="1" customWidth="1"/>
    <col min="14849" max="14849" width="13.2545454545455" style="1" customWidth="1"/>
    <col min="14850" max="14850" width="16.7545454545455" style="1" customWidth="1"/>
    <col min="14851" max="14851" width="15" style="1" customWidth="1"/>
    <col min="14852" max="14852" width="13.1272727272727" style="1" customWidth="1"/>
    <col min="14853" max="14853" width="12.6272727272727" style="1" customWidth="1"/>
    <col min="14854" max="14854" width="13.5" style="1" customWidth="1"/>
    <col min="14855" max="14855" width="15" style="1" customWidth="1"/>
    <col min="14856" max="14856" width="28.2545454545455" style="1" customWidth="1"/>
    <col min="14857" max="14857" width="8.5" style="1" customWidth="1"/>
    <col min="14858" max="15103" width="8" style="1"/>
    <col min="15104" max="15104" width="15" style="1" customWidth="1"/>
    <col min="15105" max="15105" width="13.2545454545455" style="1" customWidth="1"/>
    <col min="15106" max="15106" width="16.7545454545455" style="1" customWidth="1"/>
    <col min="15107" max="15107" width="15" style="1" customWidth="1"/>
    <col min="15108" max="15108" width="13.1272727272727" style="1" customWidth="1"/>
    <col min="15109" max="15109" width="12.6272727272727" style="1" customWidth="1"/>
    <col min="15110" max="15110" width="13.5" style="1" customWidth="1"/>
    <col min="15111" max="15111" width="15" style="1" customWidth="1"/>
    <col min="15112" max="15112" width="28.2545454545455" style="1" customWidth="1"/>
    <col min="15113" max="15113" width="8.5" style="1" customWidth="1"/>
    <col min="15114" max="15359" width="8" style="1"/>
    <col min="15360" max="15360" width="15" style="1" customWidth="1"/>
    <col min="15361" max="15361" width="13.2545454545455" style="1" customWidth="1"/>
    <col min="15362" max="15362" width="16.7545454545455" style="1" customWidth="1"/>
    <col min="15363" max="15363" width="15" style="1" customWidth="1"/>
    <col min="15364" max="15364" width="13.1272727272727" style="1" customWidth="1"/>
    <col min="15365" max="15365" width="12.6272727272727" style="1" customWidth="1"/>
    <col min="15366" max="15366" width="13.5" style="1" customWidth="1"/>
    <col min="15367" max="15367" width="15" style="1" customWidth="1"/>
    <col min="15368" max="15368" width="28.2545454545455" style="1" customWidth="1"/>
    <col min="15369" max="15369" width="8.5" style="1" customWidth="1"/>
    <col min="15370" max="15615" width="8" style="1"/>
    <col min="15616" max="15616" width="15" style="1" customWidth="1"/>
    <col min="15617" max="15617" width="13.2545454545455" style="1" customWidth="1"/>
    <col min="15618" max="15618" width="16.7545454545455" style="1" customWidth="1"/>
    <col min="15619" max="15619" width="15" style="1" customWidth="1"/>
    <col min="15620" max="15620" width="13.1272727272727" style="1" customWidth="1"/>
    <col min="15621" max="15621" width="12.6272727272727" style="1" customWidth="1"/>
    <col min="15622" max="15622" width="13.5" style="1" customWidth="1"/>
    <col min="15623" max="15623" width="15" style="1" customWidth="1"/>
    <col min="15624" max="15624" width="28.2545454545455" style="1" customWidth="1"/>
    <col min="15625" max="15625" width="8.5" style="1" customWidth="1"/>
    <col min="15626" max="15871" width="8" style="1"/>
    <col min="15872" max="15872" width="15" style="1" customWidth="1"/>
    <col min="15873" max="15873" width="13.2545454545455" style="1" customWidth="1"/>
    <col min="15874" max="15874" width="16.7545454545455" style="1" customWidth="1"/>
    <col min="15875" max="15875" width="15" style="1" customWidth="1"/>
    <col min="15876" max="15876" width="13.1272727272727" style="1" customWidth="1"/>
    <col min="15877" max="15877" width="12.6272727272727" style="1" customWidth="1"/>
    <col min="15878" max="15878" width="13.5" style="1" customWidth="1"/>
    <col min="15879" max="15879" width="15" style="1" customWidth="1"/>
    <col min="15880" max="15880" width="28.2545454545455" style="1" customWidth="1"/>
    <col min="15881" max="15881" width="8.5" style="1" customWidth="1"/>
    <col min="15882" max="16127" width="8" style="1"/>
    <col min="16128" max="16128" width="15" style="1" customWidth="1"/>
    <col min="16129" max="16129" width="13.2545454545455" style="1" customWidth="1"/>
    <col min="16130" max="16130" width="16.7545454545455" style="1" customWidth="1"/>
    <col min="16131" max="16131" width="15" style="1" customWidth="1"/>
    <col min="16132" max="16132" width="13.1272727272727" style="1" customWidth="1"/>
    <col min="16133" max="16133" width="12.6272727272727" style="1" customWidth="1"/>
    <col min="16134" max="16134" width="13.5" style="1" customWidth="1"/>
    <col min="16135" max="16135" width="15" style="1" customWidth="1"/>
    <col min="16136" max="16136" width="28.2545454545455" style="1" customWidth="1"/>
    <col min="16137" max="16137" width="8.5" style="1" customWidth="1"/>
    <col min="16138" max="16384" width="8" style="1"/>
  </cols>
  <sheetData>
    <row r="1" ht="27.5" spans="1:5">
      <c r="A1" s="2" t="s">
        <v>640</v>
      </c>
      <c r="E1" s="2" t="s">
        <v>641</v>
      </c>
    </row>
    <row r="2" ht="13" spans="9:9">
      <c r="I2" s="23" t="s">
        <v>642</v>
      </c>
    </row>
    <row r="3" ht="13" spans="1:9">
      <c r="A3" s="3" t="s">
        <v>607</v>
      </c>
      <c r="I3" s="23" t="s">
        <v>3</v>
      </c>
    </row>
    <row r="4" ht="20.1" customHeight="1" spans="1:9">
      <c r="A4" s="4" t="s">
        <v>643</v>
      </c>
      <c r="B4" s="6" t="s">
        <v>589</v>
      </c>
      <c r="C4" s="6" t="s">
        <v>611</v>
      </c>
      <c r="D4" s="6" t="s">
        <v>611</v>
      </c>
      <c r="E4" s="6" t="s">
        <v>611</v>
      </c>
      <c r="F4" s="6" t="s">
        <v>611</v>
      </c>
      <c r="G4" s="6" t="s">
        <v>611</v>
      </c>
      <c r="H4" s="6" t="s">
        <v>611</v>
      </c>
      <c r="I4" s="6" t="s">
        <v>611</v>
      </c>
    </row>
    <row r="5" ht="20.1" customHeight="1" spans="1:9">
      <c r="A5" s="7" t="s">
        <v>644</v>
      </c>
      <c r="B5" s="8" t="s">
        <v>611</v>
      </c>
      <c r="C5" s="8" t="s">
        <v>611</v>
      </c>
      <c r="D5" s="8" t="s">
        <v>611</v>
      </c>
      <c r="E5" s="8" t="s">
        <v>611</v>
      </c>
      <c r="F5" s="8" t="s">
        <v>611</v>
      </c>
      <c r="G5" s="8" t="s">
        <v>611</v>
      </c>
      <c r="H5" s="8" t="s">
        <v>645</v>
      </c>
      <c r="I5" s="8" t="s">
        <v>645</v>
      </c>
    </row>
    <row r="6" ht="282" customHeight="1" spans="1:9">
      <c r="A6" s="22" t="s">
        <v>646</v>
      </c>
      <c r="B6" s="11" t="s">
        <v>647</v>
      </c>
      <c r="C6" s="15" t="s">
        <v>648</v>
      </c>
      <c r="D6" s="15" t="s">
        <v>611</v>
      </c>
      <c r="E6" s="15" t="s">
        <v>611</v>
      </c>
      <c r="F6" s="15" t="s">
        <v>611</v>
      </c>
      <c r="G6" s="15" t="s">
        <v>611</v>
      </c>
      <c r="H6" s="15" t="s">
        <v>611</v>
      </c>
      <c r="I6" s="15" t="s">
        <v>649</v>
      </c>
    </row>
    <row r="7" ht="183" customHeight="1" spans="1:9">
      <c r="A7" s="22" t="s">
        <v>611</v>
      </c>
      <c r="B7" s="11" t="s">
        <v>650</v>
      </c>
      <c r="C7" s="15" t="s">
        <v>651</v>
      </c>
      <c r="D7" s="15" t="s">
        <v>611</v>
      </c>
      <c r="E7" s="15" t="s">
        <v>611</v>
      </c>
      <c r="F7" s="15" t="s">
        <v>611</v>
      </c>
      <c r="G7" s="15" t="s">
        <v>611</v>
      </c>
      <c r="H7" s="15" t="s">
        <v>611</v>
      </c>
      <c r="I7" s="15" t="s">
        <v>652</v>
      </c>
    </row>
    <row r="8" ht="20.1" customHeight="1" spans="1:9">
      <c r="A8" s="22" t="s">
        <v>653</v>
      </c>
      <c r="B8" s="11" t="s">
        <v>611</v>
      </c>
      <c r="C8" s="11" t="s">
        <v>611</v>
      </c>
      <c r="D8" s="11" t="s">
        <v>611</v>
      </c>
      <c r="E8" s="11" t="s">
        <v>611</v>
      </c>
      <c r="F8" s="11" t="s">
        <v>611</v>
      </c>
      <c r="G8" s="11" t="s">
        <v>611</v>
      </c>
      <c r="H8" s="11" t="s">
        <v>611</v>
      </c>
      <c r="I8" s="11" t="s">
        <v>611</v>
      </c>
    </row>
    <row r="9" ht="20.1" customHeight="1" spans="1:9">
      <c r="A9" s="7" t="s">
        <v>654</v>
      </c>
      <c r="B9" s="8" t="s">
        <v>655</v>
      </c>
      <c r="C9" s="8" t="s">
        <v>611</v>
      </c>
      <c r="D9" s="8" t="s">
        <v>611</v>
      </c>
      <c r="E9" s="8" t="s">
        <v>611</v>
      </c>
      <c r="F9" s="8" t="s">
        <v>656</v>
      </c>
      <c r="G9" s="8" t="s">
        <v>611</v>
      </c>
      <c r="H9" s="8" t="s">
        <v>611</v>
      </c>
      <c r="I9" s="8" t="s">
        <v>611</v>
      </c>
    </row>
    <row r="10" ht="335.25" customHeight="1" spans="1:9">
      <c r="A10" s="7">
        <v>2023</v>
      </c>
      <c r="B10" s="15" t="s">
        <v>657</v>
      </c>
      <c r="C10" s="11" t="s">
        <v>611</v>
      </c>
      <c r="D10" s="11" t="s">
        <v>611</v>
      </c>
      <c r="E10" s="11" t="s">
        <v>611</v>
      </c>
      <c r="F10" s="25" t="s">
        <v>658</v>
      </c>
      <c r="G10" s="26" t="s">
        <v>611</v>
      </c>
      <c r="H10" s="26" t="s">
        <v>611</v>
      </c>
      <c r="I10" s="26" t="s">
        <v>611</v>
      </c>
    </row>
    <row r="11" ht="45.75" customHeight="1" spans="1:9">
      <c r="A11" s="7">
        <v>2024</v>
      </c>
      <c r="B11" s="15" t="s">
        <v>659</v>
      </c>
      <c r="C11" s="11" t="s">
        <v>611</v>
      </c>
      <c r="D11" s="11" t="s">
        <v>611</v>
      </c>
      <c r="E11" s="11" t="s">
        <v>611</v>
      </c>
      <c r="F11" s="27" t="s">
        <v>660</v>
      </c>
      <c r="G11" s="8" t="s">
        <v>611</v>
      </c>
      <c r="H11" s="8" t="s">
        <v>611</v>
      </c>
      <c r="I11" s="8" t="s">
        <v>611</v>
      </c>
    </row>
    <row r="12" ht="74.25" customHeight="1" spans="1:9">
      <c r="A12" s="7">
        <v>2025</v>
      </c>
      <c r="B12" s="15" t="s">
        <v>661</v>
      </c>
      <c r="C12" s="15" t="s">
        <v>611</v>
      </c>
      <c r="D12" s="15" t="s">
        <v>611</v>
      </c>
      <c r="E12" s="15" t="s">
        <v>611</v>
      </c>
      <c r="F12" s="27" t="s">
        <v>660</v>
      </c>
      <c r="G12" s="8" t="s">
        <v>611</v>
      </c>
      <c r="H12" s="8" t="s">
        <v>611</v>
      </c>
      <c r="I12" s="8" t="s">
        <v>611</v>
      </c>
    </row>
    <row r="13" ht="20.1" customHeight="1" spans="1:9">
      <c r="A13" s="22" t="s">
        <v>662</v>
      </c>
      <c r="B13" s="11" t="s">
        <v>611</v>
      </c>
      <c r="C13" s="11" t="s">
        <v>611</v>
      </c>
      <c r="D13" s="11" t="s">
        <v>611</v>
      </c>
      <c r="E13" s="11" t="s">
        <v>611</v>
      </c>
      <c r="F13" s="11" t="s">
        <v>611</v>
      </c>
      <c r="G13" s="11" t="s">
        <v>611</v>
      </c>
      <c r="H13" s="11" t="s">
        <v>611</v>
      </c>
      <c r="I13" s="11" t="s">
        <v>611</v>
      </c>
    </row>
    <row r="14" ht="20.1" customHeight="1" spans="1:9">
      <c r="A14" s="7" t="s">
        <v>663</v>
      </c>
      <c r="B14" s="8" t="s">
        <v>664</v>
      </c>
      <c r="C14" s="8" t="s">
        <v>665</v>
      </c>
      <c r="D14" s="8" t="s">
        <v>666</v>
      </c>
      <c r="E14" s="8" t="s">
        <v>611</v>
      </c>
      <c r="F14" s="8" t="s">
        <v>611</v>
      </c>
      <c r="G14" s="24" t="s">
        <v>667</v>
      </c>
      <c r="H14" s="8" t="s">
        <v>668</v>
      </c>
      <c r="I14" s="24" t="s">
        <v>669</v>
      </c>
    </row>
    <row r="15" ht="20.1" customHeight="1" spans="1:9">
      <c r="A15" s="7" t="s">
        <v>611</v>
      </c>
      <c r="B15" s="8" t="s">
        <v>611</v>
      </c>
      <c r="C15" s="8" t="s">
        <v>611</v>
      </c>
      <c r="D15" s="8" t="s">
        <v>670</v>
      </c>
      <c r="E15" s="8" t="s">
        <v>671</v>
      </c>
      <c r="F15" s="8" t="s">
        <v>672</v>
      </c>
      <c r="G15" s="8" t="s">
        <v>673</v>
      </c>
      <c r="H15" s="8" t="s">
        <v>611</v>
      </c>
      <c r="I15" s="24" t="s">
        <v>611</v>
      </c>
    </row>
    <row r="16" ht="197.25" customHeight="1" spans="1:9">
      <c r="A16" s="28" t="s">
        <v>674</v>
      </c>
      <c r="B16" s="8" t="s">
        <v>675</v>
      </c>
      <c r="C16" s="15" t="s">
        <v>676</v>
      </c>
      <c r="D16" s="29">
        <v>116960.51</v>
      </c>
      <c r="E16" s="29">
        <v>115571.6</v>
      </c>
      <c r="F16" s="29">
        <v>1388.91</v>
      </c>
      <c r="G16" s="30">
        <v>145122.25</v>
      </c>
      <c r="H16" s="14">
        <v>1</v>
      </c>
      <c r="I16" s="11" t="s">
        <v>611</v>
      </c>
    </row>
    <row r="17" ht="20.1" customHeight="1" spans="1:9">
      <c r="A17" s="22" t="s">
        <v>677</v>
      </c>
      <c r="B17" s="11" t="s">
        <v>611</v>
      </c>
      <c r="C17" s="11" t="s">
        <v>611</v>
      </c>
      <c r="D17" s="11" t="s">
        <v>611</v>
      </c>
      <c r="E17" s="11" t="s">
        <v>611</v>
      </c>
      <c r="F17" s="11" t="s">
        <v>611</v>
      </c>
      <c r="G17" s="11" t="s">
        <v>611</v>
      </c>
      <c r="H17" s="11" t="s">
        <v>611</v>
      </c>
      <c r="I17" s="11" t="s">
        <v>611</v>
      </c>
    </row>
    <row r="18" ht="20.1" customHeight="1" spans="1:9">
      <c r="A18" s="7" t="s">
        <v>678</v>
      </c>
      <c r="B18" s="8" t="s">
        <v>679</v>
      </c>
      <c r="C18" s="8" t="s">
        <v>680</v>
      </c>
      <c r="D18" s="8" t="s">
        <v>681</v>
      </c>
      <c r="E18" s="8" t="s">
        <v>682</v>
      </c>
      <c r="F18" s="8" t="s">
        <v>683</v>
      </c>
      <c r="G18" s="8" t="s">
        <v>684</v>
      </c>
      <c r="H18" s="8" t="s">
        <v>685</v>
      </c>
      <c r="I18" s="8" t="s">
        <v>611</v>
      </c>
    </row>
    <row r="19" ht="20.1" customHeight="1" spans="1:9">
      <c r="A19" s="31" t="s">
        <v>686</v>
      </c>
      <c r="B19" s="16" t="s">
        <v>687</v>
      </c>
      <c r="C19" s="32" t="s">
        <v>688</v>
      </c>
      <c r="D19" s="27" t="s">
        <v>689</v>
      </c>
      <c r="E19" s="12" t="s">
        <v>690</v>
      </c>
      <c r="F19" s="11" t="s">
        <v>691</v>
      </c>
      <c r="G19" s="12">
        <v>5480</v>
      </c>
      <c r="H19" s="15" t="s">
        <v>692</v>
      </c>
      <c r="I19" s="15" t="s">
        <v>611</v>
      </c>
    </row>
    <row r="20" ht="24" spans="1:9">
      <c r="A20" s="31"/>
      <c r="B20" s="19"/>
      <c r="C20" s="32" t="s">
        <v>693</v>
      </c>
      <c r="D20" s="27"/>
      <c r="E20" s="12" t="s">
        <v>694</v>
      </c>
      <c r="F20" s="11" t="s">
        <v>695</v>
      </c>
      <c r="G20" s="12" t="s">
        <v>696</v>
      </c>
      <c r="H20" s="15" t="s">
        <v>692</v>
      </c>
      <c r="I20" s="15" t="s">
        <v>611</v>
      </c>
    </row>
    <row r="21" ht="24" spans="1:9">
      <c r="A21" s="31"/>
      <c r="B21" s="19"/>
      <c r="C21" s="32" t="s">
        <v>697</v>
      </c>
      <c r="D21" s="27"/>
      <c r="E21" s="12" t="s">
        <v>698</v>
      </c>
      <c r="F21" s="11" t="s">
        <v>695</v>
      </c>
      <c r="G21" s="12" t="s">
        <v>699</v>
      </c>
      <c r="H21" s="15" t="s">
        <v>692</v>
      </c>
      <c r="I21" s="15" t="s">
        <v>611</v>
      </c>
    </row>
    <row r="22" ht="24" spans="1:9">
      <c r="A22" s="31"/>
      <c r="B22" s="19"/>
      <c r="C22" s="32" t="s">
        <v>700</v>
      </c>
      <c r="D22" s="27"/>
      <c r="E22" s="12" t="s">
        <v>701</v>
      </c>
      <c r="F22" s="11" t="s">
        <v>695</v>
      </c>
      <c r="G22" s="12" t="s">
        <v>702</v>
      </c>
      <c r="H22" s="15" t="s">
        <v>692</v>
      </c>
      <c r="I22" s="15" t="s">
        <v>611</v>
      </c>
    </row>
    <row r="23" ht="24" spans="1:9">
      <c r="A23" s="31"/>
      <c r="B23" s="19"/>
      <c r="C23" s="32" t="s">
        <v>703</v>
      </c>
      <c r="D23" s="27"/>
      <c r="E23" s="12" t="s">
        <v>110</v>
      </c>
      <c r="F23" s="11" t="s">
        <v>695</v>
      </c>
      <c r="G23" s="12" t="s">
        <v>704</v>
      </c>
      <c r="H23" s="15" t="s">
        <v>692</v>
      </c>
      <c r="I23" s="15" t="s">
        <v>611</v>
      </c>
    </row>
    <row r="24" ht="24" spans="1:9">
      <c r="A24" s="31"/>
      <c r="B24" s="19"/>
      <c r="C24" s="32" t="s">
        <v>705</v>
      </c>
      <c r="D24" s="27"/>
      <c r="E24" s="12" t="s">
        <v>706</v>
      </c>
      <c r="F24" s="11" t="s">
        <v>695</v>
      </c>
      <c r="G24" s="12" t="s">
        <v>707</v>
      </c>
      <c r="H24" s="15" t="s">
        <v>611</v>
      </c>
      <c r="I24" s="15" t="s">
        <v>611</v>
      </c>
    </row>
    <row r="25" ht="24" spans="1:9">
      <c r="A25" s="31"/>
      <c r="B25" s="19"/>
      <c r="C25" s="32" t="s">
        <v>708</v>
      </c>
      <c r="D25" s="27"/>
      <c r="E25" s="12" t="s">
        <v>706</v>
      </c>
      <c r="F25" s="11" t="s">
        <v>695</v>
      </c>
      <c r="G25" s="12" t="s">
        <v>707</v>
      </c>
      <c r="H25" s="15" t="s">
        <v>611</v>
      </c>
      <c r="I25" s="15" t="s">
        <v>611</v>
      </c>
    </row>
    <row r="26" ht="24" spans="1:9">
      <c r="A26" s="31"/>
      <c r="B26" s="19"/>
      <c r="C26" s="32" t="s">
        <v>709</v>
      </c>
      <c r="D26" s="27"/>
      <c r="E26" s="12" t="s">
        <v>706</v>
      </c>
      <c r="F26" s="11" t="s">
        <v>695</v>
      </c>
      <c r="G26" s="12" t="s">
        <v>707</v>
      </c>
      <c r="H26" s="15" t="s">
        <v>611</v>
      </c>
      <c r="I26" s="15" t="s">
        <v>611</v>
      </c>
    </row>
    <row r="27" ht="20.1" customHeight="1" spans="1:9">
      <c r="A27" s="31"/>
      <c r="B27" s="19"/>
      <c r="C27" s="32" t="s">
        <v>710</v>
      </c>
      <c r="D27" s="27"/>
      <c r="E27" s="12" t="s">
        <v>706</v>
      </c>
      <c r="F27" s="11" t="s">
        <v>695</v>
      </c>
      <c r="G27" s="12" t="s">
        <v>707</v>
      </c>
      <c r="H27" s="15" t="s">
        <v>611</v>
      </c>
      <c r="I27" s="15" t="s">
        <v>611</v>
      </c>
    </row>
    <row r="28" ht="24" spans="1:9">
      <c r="A28" s="31"/>
      <c r="B28" s="7"/>
      <c r="C28" s="32" t="s">
        <v>711</v>
      </c>
      <c r="D28" s="27"/>
      <c r="E28" s="12" t="s">
        <v>706</v>
      </c>
      <c r="F28" s="11" t="s">
        <v>695</v>
      </c>
      <c r="G28" s="12" t="s">
        <v>707</v>
      </c>
      <c r="H28" s="15" t="s">
        <v>611</v>
      </c>
      <c r="I28" s="15" t="s">
        <v>611</v>
      </c>
    </row>
    <row r="29" ht="20.1" customHeight="1" spans="1:9">
      <c r="A29" s="31" t="s">
        <v>611</v>
      </c>
      <c r="B29" s="16" t="s">
        <v>712</v>
      </c>
      <c r="C29" s="25" t="s">
        <v>713</v>
      </c>
      <c r="D29" s="8" t="s">
        <v>611</v>
      </c>
      <c r="E29" s="12">
        <v>100</v>
      </c>
      <c r="F29" s="11" t="s">
        <v>695</v>
      </c>
      <c r="G29" s="12" t="s">
        <v>707</v>
      </c>
      <c r="H29" s="15" t="s">
        <v>611</v>
      </c>
      <c r="I29" s="15" t="s">
        <v>611</v>
      </c>
    </row>
    <row r="30" ht="20.1" customHeight="1" spans="1:9">
      <c r="A30" s="31"/>
      <c r="B30" s="19"/>
      <c r="C30" s="25" t="s">
        <v>714</v>
      </c>
      <c r="D30" s="8"/>
      <c r="E30" s="12" t="s">
        <v>706</v>
      </c>
      <c r="F30" s="11" t="s">
        <v>695</v>
      </c>
      <c r="G30" s="12" t="s">
        <v>707</v>
      </c>
      <c r="H30" s="15"/>
      <c r="I30" s="15" t="s">
        <v>611</v>
      </c>
    </row>
    <row r="31" ht="24" spans="1:9">
      <c r="A31" s="31"/>
      <c r="B31" s="7"/>
      <c r="C31" s="25" t="s">
        <v>715</v>
      </c>
      <c r="D31" s="8"/>
      <c r="E31" s="12" t="s">
        <v>706</v>
      </c>
      <c r="F31" s="11" t="s">
        <v>695</v>
      </c>
      <c r="G31" s="12" t="s">
        <v>707</v>
      </c>
      <c r="H31" s="15" t="s">
        <v>611</v>
      </c>
      <c r="I31" s="15" t="s">
        <v>611</v>
      </c>
    </row>
    <row r="32" ht="20.1" customHeight="1" spans="1:9">
      <c r="A32" s="31" t="s">
        <v>611</v>
      </c>
      <c r="B32" s="16" t="s">
        <v>716</v>
      </c>
      <c r="C32" s="25" t="s">
        <v>717</v>
      </c>
      <c r="D32" s="8" t="s">
        <v>611</v>
      </c>
      <c r="E32" s="12">
        <v>100</v>
      </c>
      <c r="F32" s="11" t="s">
        <v>695</v>
      </c>
      <c r="G32" s="12" t="s">
        <v>707</v>
      </c>
      <c r="H32" s="15" t="s">
        <v>611</v>
      </c>
      <c r="I32" s="15" t="s">
        <v>611</v>
      </c>
    </row>
    <row r="33" ht="20.1" customHeight="1" spans="1:9">
      <c r="A33" s="31"/>
      <c r="B33" s="19"/>
      <c r="C33" s="25" t="s">
        <v>718</v>
      </c>
      <c r="D33" s="8"/>
      <c r="E33" s="12">
        <v>100</v>
      </c>
      <c r="F33" s="11" t="s">
        <v>695</v>
      </c>
      <c r="G33" s="12" t="s">
        <v>707</v>
      </c>
      <c r="H33" s="15" t="s">
        <v>611</v>
      </c>
      <c r="I33" s="15" t="s">
        <v>611</v>
      </c>
    </row>
    <row r="34" ht="20.1" customHeight="1" spans="1:9">
      <c r="A34" s="31"/>
      <c r="B34" s="19"/>
      <c r="C34" s="25" t="s">
        <v>719</v>
      </c>
      <c r="D34" s="8"/>
      <c r="E34" s="12">
        <v>100</v>
      </c>
      <c r="F34" s="11" t="s">
        <v>695</v>
      </c>
      <c r="G34" s="12" t="s">
        <v>707</v>
      </c>
      <c r="H34" s="15" t="s">
        <v>611</v>
      </c>
      <c r="I34" s="15" t="s">
        <v>611</v>
      </c>
    </row>
    <row r="35" ht="24" spans="1:9">
      <c r="A35" s="31"/>
      <c r="B35" s="7"/>
      <c r="C35" s="25" t="s">
        <v>720</v>
      </c>
      <c r="D35" s="8"/>
      <c r="E35" s="12" t="s">
        <v>721</v>
      </c>
      <c r="F35" s="11" t="s">
        <v>695</v>
      </c>
      <c r="G35" s="12" t="s">
        <v>722</v>
      </c>
      <c r="H35" s="15" t="s">
        <v>723</v>
      </c>
      <c r="I35" s="15" t="s">
        <v>611</v>
      </c>
    </row>
    <row r="36" ht="20.1" customHeight="1" spans="1:9">
      <c r="A36" s="31"/>
      <c r="B36" s="16" t="s">
        <v>724</v>
      </c>
      <c r="C36" s="25" t="s">
        <v>725</v>
      </c>
      <c r="D36" s="8"/>
      <c r="E36" s="12">
        <v>76480.46</v>
      </c>
      <c r="F36" s="11" t="s">
        <v>726</v>
      </c>
      <c r="G36" s="12">
        <v>80514.36</v>
      </c>
      <c r="H36" s="15" t="s">
        <v>723</v>
      </c>
      <c r="I36" s="15" t="s">
        <v>611</v>
      </c>
    </row>
    <row r="37" ht="32.25" customHeight="1" spans="1:9">
      <c r="A37" s="31"/>
      <c r="B37" s="19"/>
      <c r="C37" s="25" t="s">
        <v>727</v>
      </c>
      <c r="D37" s="8"/>
      <c r="E37" s="12">
        <v>30922.66</v>
      </c>
      <c r="F37" s="11" t="s">
        <v>726</v>
      </c>
      <c r="G37" s="12">
        <v>28256.66</v>
      </c>
      <c r="H37" s="25" t="s">
        <v>728</v>
      </c>
      <c r="I37" s="25" t="s">
        <v>611</v>
      </c>
    </row>
    <row r="38" ht="20.1" customHeight="1" spans="1:9">
      <c r="A38" s="31"/>
      <c r="B38" s="19"/>
      <c r="C38" s="25" t="s">
        <v>729</v>
      </c>
      <c r="D38" s="8"/>
      <c r="E38" s="12">
        <v>10341.66</v>
      </c>
      <c r="F38" s="11" t="s">
        <v>726</v>
      </c>
      <c r="G38" s="12">
        <v>11116.56</v>
      </c>
      <c r="H38" s="15" t="s">
        <v>723</v>
      </c>
      <c r="I38" s="15" t="s">
        <v>611</v>
      </c>
    </row>
    <row r="39" ht="24" spans="1:9">
      <c r="A39" s="31" t="s">
        <v>611</v>
      </c>
      <c r="B39" s="7"/>
      <c r="C39" s="25" t="s">
        <v>730</v>
      </c>
      <c r="D39" s="8" t="s">
        <v>611</v>
      </c>
      <c r="E39" s="12">
        <v>5422.52</v>
      </c>
      <c r="F39" s="11" t="s">
        <v>726</v>
      </c>
      <c r="G39" s="12">
        <v>7107.23</v>
      </c>
      <c r="H39" s="15" t="s">
        <v>723</v>
      </c>
      <c r="I39" s="15" t="s">
        <v>611</v>
      </c>
    </row>
    <row r="40" ht="32.25" customHeight="1" spans="1:9">
      <c r="A40" s="31" t="s">
        <v>731</v>
      </c>
      <c r="B40" s="21" t="s">
        <v>732</v>
      </c>
      <c r="C40" s="25" t="s">
        <v>733</v>
      </c>
      <c r="D40" s="8" t="s">
        <v>611</v>
      </c>
      <c r="E40" s="12" t="s">
        <v>706</v>
      </c>
      <c r="F40" s="11" t="s">
        <v>695</v>
      </c>
      <c r="G40" s="12">
        <v>92.12</v>
      </c>
      <c r="H40" s="25" t="s">
        <v>734</v>
      </c>
      <c r="I40" s="25" t="s">
        <v>611</v>
      </c>
    </row>
    <row r="41" ht="26.1" customHeight="1" spans="1:9">
      <c r="A41" s="31"/>
      <c r="B41" s="33"/>
      <c r="C41" s="25" t="s">
        <v>735</v>
      </c>
      <c r="D41" s="8"/>
      <c r="E41" s="12" t="s">
        <v>706</v>
      </c>
      <c r="F41" s="11" t="s">
        <v>695</v>
      </c>
      <c r="G41" s="12">
        <v>270.66</v>
      </c>
      <c r="H41" s="15" t="s">
        <v>723</v>
      </c>
      <c r="I41" s="15" t="s">
        <v>611</v>
      </c>
    </row>
    <row r="42" ht="26.1" customHeight="1" spans="1:9">
      <c r="A42" s="31"/>
      <c r="B42" s="33"/>
      <c r="C42" s="25" t="s">
        <v>736</v>
      </c>
      <c r="D42" s="8"/>
      <c r="E42" s="12" t="s">
        <v>706</v>
      </c>
      <c r="F42" s="11" t="s">
        <v>695</v>
      </c>
      <c r="G42" s="12">
        <v>100</v>
      </c>
      <c r="H42" s="25" t="s">
        <v>611</v>
      </c>
      <c r="I42" s="25" t="s">
        <v>611</v>
      </c>
    </row>
    <row r="43" ht="36" spans="1:9">
      <c r="A43" s="31"/>
      <c r="B43" s="10"/>
      <c r="C43" s="25" t="s">
        <v>737</v>
      </c>
      <c r="D43" s="8"/>
      <c r="E43" s="12">
        <v>95</v>
      </c>
      <c r="F43" s="11" t="s">
        <v>695</v>
      </c>
      <c r="G43" s="12">
        <v>100</v>
      </c>
      <c r="H43" s="15" t="s">
        <v>723</v>
      </c>
      <c r="I43" s="15" t="s">
        <v>611</v>
      </c>
    </row>
    <row r="44" ht="33" customHeight="1" spans="1:9">
      <c r="A44" s="31" t="s">
        <v>611</v>
      </c>
      <c r="B44" s="21" t="s">
        <v>738</v>
      </c>
      <c r="C44" s="25" t="s">
        <v>739</v>
      </c>
      <c r="D44" s="8" t="s">
        <v>611</v>
      </c>
      <c r="E44" s="12" t="s">
        <v>740</v>
      </c>
      <c r="F44" s="11" t="s">
        <v>695</v>
      </c>
      <c r="G44" s="12">
        <v>95.63</v>
      </c>
      <c r="H44" s="25" t="s">
        <v>741</v>
      </c>
      <c r="I44" s="25" t="s">
        <v>611</v>
      </c>
    </row>
    <row r="45" ht="26.1" customHeight="1" spans="1:9">
      <c r="A45" s="31"/>
      <c r="B45" s="33"/>
      <c r="C45" s="25" t="s">
        <v>742</v>
      </c>
      <c r="D45" s="8"/>
      <c r="E45" s="12" t="s">
        <v>743</v>
      </c>
      <c r="F45" s="11" t="s">
        <v>695</v>
      </c>
      <c r="G45" s="12">
        <v>100.93</v>
      </c>
      <c r="H45" s="15" t="s">
        <v>723</v>
      </c>
      <c r="I45" s="15" t="s">
        <v>611</v>
      </c>
    </row>
    <row r="46" ht="26.1" customHeight="1" spans="1:9">
      <c r="A46" s="31"/>
      <c r="B46" s="33"/>
      <c r="C46" s="25" t="s">
        <v>744</v>
      </c>
      <c r="D46" s="8"/>
      <c r="E46" s="12" t="s">
        <v>706</v>
      </c>
      <c r="F46" s="11" t="s">
        <v>695</v>
      </c>
      <c r="G46" s="12">
        <v>105.22</v>
      </c>
      <c r="H46" s="15" t="s">
        <v>723</v>
      </c>
      <c r="I46" s="15" t="s">
        <v>611</v>
      </c>
    </row>
    <row r="47" ht="26.1" customHeight="1" spans="1:9">
      <c r="A47" s="31"/>
      <c r="B47" s="10"/>
      <c r="C47" s="25" t="s">
        <v>745</v>
      </c>
      <c r="D47" s="8"/>
      <c r="E47" s="12" t="s">
        <v>746</v>
      </c>
      <c r="F47" s="11" t="s">
        <v>695</v>
      </c>
      <c r="G47" s="12">
        <v>100</v>
      </c>
      <c r="H47" s="15" t="s">
        <v>723</v>
      </c>
      <c r="I47" s="15" t="s">
        <v>611</v>
      </c>
    </row>
    <row r="48" ht="26.1" customHeight="1" spans="1:9">
      <c r="A48" s="31"/>
      <c r="B48" s="21" t="s">
        <v>747</v>
      </c>
      <c r="C48" s="25" t="s">
        <v>748</v>
      </c>
      <c r="D48" s="8"/>
      <c r="E48" s="12" t="s">
        <v>48</v>
      </c>
      <c r="F48" s="11" t="s">
        <v>695</v>
      </c>
      <c r="G48" s="12" t="s">
        <v>749</v>
      </c>
      <c r="H48" s="25" t="s">
        <v>750</v>
      </c>
      <c r="I48" s="25" t="s">
        <v>611</v>
      </c>
    </row>
    <row r="49" ht="26.1" customHeight="1" spans="1:9">
      <c r="A49" s="31"/>
      <c r="B49" s="33"/>
      <c r="C49" s="25" t="s">
        <v>751</v>
      </c>
      <c r="D49" s="8"/>
      <c r="E49" s="12" t="s">
        <v>48</v>
      </c>
      <c r="F49" s="11" t="s">
        <v>695</v>
      </c>
      <c r="G49" s="12" t="s">
        <v>752</v>
      </c>
      <c r="H49" s="25" t="s">
        <v>753</v>
      </c>
      <c r="I49" s="25" t="s">
        <v>611</v>
      </c>
    </row>
    <row r="50" ht="26.1" customHeight="1" spans="1:9">
      <c r="A50" s="31" t="s">
        <v>611</v>
      </c>
      <c r="B50" s="10"/>
      <c r="C50" s="25" t="s">
        <v>754</v>
      </c>
      <c r="D50" s="8" t="s">
        <v>611</v>
      </c>
      <c r="E50" s="12" t="s">
        <v>48</v>
      </c>
      <c r="F50" s="11" t="s">
        <v>695</v>
      </c>
      <c r="G50" s="12" t="s">
        <v>755</v>
      </c>
      <c r="H50" s="25" t="s">
        <v>756</v>
      </c>
      <c r="I50" s="25" t="s">
        <v>611</v>
      </c>
    </row>
    <row r="51" ht="26.1" customHeight="1" spans="1:9">
      <c r="A51" s="31"/>
      <c r="B51" s="21" t="s">
        <v>757</v>
      </c>
      <c r="C51" s="25" t="s">
        <v>758</v>
      </c>
      <c r="D51" s="8"/>
      <c r="E51" s="12" t="s">
        <v>759</v>
      </c>
      <c r="F51" s="11" t="s">
        <v>760</v>
      </c>
      <c r="G51" s="12" t="s">
        <v>759</v>
      </c>
      <c r="H51" s="15" t="s">
        <v>611</v>
      </c>
      <c r="I51" s="15" t="s">
        <v>611</v>
      </c>
    </row>
    <row r="52" ht="26.1" customHeight="1" spans="1:9">
      <c r="A52" s="31" t="s">
        <v>611</v>
      </c>
      <c r="B52" s="10"/>
      <c r="C52" s="25" t="s">
        <v>761</v>
      </c>
      <c r="D52" s="8" t="s">
        <v>611</v>
      </c>
      <c r="E52" s="12" t="s">
        <v>759</v>
      </c>
      <c r="F52" s="11" t="s">
        <v>760</v>
      </c>
      <c r="G52" s="12" t="s">
        <v>759</v>
      </c>
      <c r="H52" s="15" t="s">
        <v>611</v>
      </c>
      <c r="I52" s="15" t="s">
        <v>611</v>
      </c>
    </row>
    <row r="53" ht="26.1" customHeight="1" spans="1:9">
      <c r="A53" s="34" t="s">
        <v>762</v>
      </c>
      <c r="B53" s="21" t="s">
        <v>763</v>
      </c>
      <c r="C53" s="25" t="s">
        <v>764</v>
      </c>
      <c r="D53" s="8"/>
      <c r="E53" s="12" t="s">
        <v>721</v>
      </c>
      <c r="F53" s="11" t="s">
        <v>695</v>
      </c>
      <c r="G53" s="12">
        <v>99.38</v>
      </c>
      <c r="H53" s="15" t="s">
        <v>723</v>
      </c>
      <c r="I53" s="15" t="s">
        <v>611</v>
      </c>
    </row>
    <row r="54" ht="26.1" customHeight="1" spans="1:9">
      <c r="A54" s="31"/>
      <c r="B54" s="10"/>
      <c r="C54" s="25" t="s">
        <v>765</v>
      </c>
      <c r="D54" s="8" t="s">
        <v>611</v>
      </c>
      <c r="E54" s="12" t="s">
        <v>721</v>
      </c>
      <c r="F54" s="11" t="s">
        <v>695</v>
      </c>
      <c r="G54" s="12">
        <v>97.48</v>
      </c>
      <c r="H54" s="15" t="s">
        <v>723</v>
      </c>
      <c r="I54" s="15" t="s">
        <v>611</v>
      </c>
    </row>
    <row r="55" ht="20.1" customHeight="1" spans="1:9">
      <c r="A55" s="22" t="s">
        <v>766</v>
      </c>
      <c r="B55" s="11" t="s">
        <v>638</v>
      </c>
      <c r="C55" s="11" t="s">
        <v>611</v>
      </c>
      <c r="D55" s="11" t="s">
        <v>611</v>
      </c>
      <c r="E55" s="11" t="s">
        <v>611</v>
      </c>
      <c r="F55" s="11" t="s">
        <v>611</v>
      </c>
      <c r="G55" s="11" t="s">
        <v>611</v>
      </c>
      <c r="H55" s="11" t="s">
        <v>611</v>
      </c>
      <c r="I55" s="11" t="s">
        <v>611</v>
      </c>
    </row>
    <row r="56" ht="20.1" customHeight="1" spans="1:9">
      <c r="A56" s="22" t="s">
        <v>767</v>
      </c>
      <c r="B56" s="11" t="s">
        <v>611</v>
      </c>
      <c r="C56" s="11" t="s">
        <v>611</v>
      </c>
      <c r="D56" s="11" t="s">
        <v>611</v>
      </c>
      <c r="E56" s="11" t="s">
        <v>611</v>
      </c>
      <c r="F56" s="11" t="s">
        <v>611</v>
      </c>
      <c r="G56" s="11" t="s">
        <v>611</v>
      </c>
      <c r="H56" s="11" t="s">
        <v>611</v>
      </c>
      <c r="I56" s="11" t="s">
        <v>611</v>
      </c>
    </row>
    <row r="57" ht="20.1" customHeight="1" spans="1:9">
      <c r="A57" s="22" t="s">
        <v>768</v>
      </c>
      <c r="B57" s="11" t="s">
        <v>611</v>
      </c>
      <c r="C57" s="11" t="s">
        <v>611</v>
      </c>
      <c r="D57" s="11" t="s">
        <v>611</v>
      </c>
      <c r="E57" s="11" t="s">
        <v>611</v>
      </c>
      <c r="F57" s="11" t="s">
        <v>611</v>
      </c>
      <c r="G57" s="11" t="s">
        <v>611</v>
      </c>
      <c r="H57" s="11" t="s">
        <v>611</v>
      </c>
      <c r="I57" s="11" t="s">
        <v>611</v>
      </c>
    </row>
  </sheetData>
  <mergeCells count="78">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B55:I55"/>
    <mergeCell ref="A56:I56"/>
    <mergeCell ref="A57:I57"/>
    <mergeCell ref="A6:A7"/>
    <mergeCell ref="A14:A15"/>
    <mergeCell ref="A19:A39"/>
    <mergeCell ref="A40:A52"/>
    <mergeCell ref="A53:A54"/>
    <mergeCell ref="B14:B15"/>
    <mergeCell ref="B19:B28"/>
    <mergeCell ref="B29:B31"/>
    <mergeCell ref="B32:B35"/>
    <mergeCell ref="B36:B39"/>
    <mergeCell ref="B40:B43"/>
    <mergeCell ref="B44:B47"/>
    <mergeCell ref="B48:B50"/>
    <mergeCell ref="B51:B52"/>
    <mergeCell ref="B53:B54"/>
    <mergeCell ref="C14:C15"/>
    <mergeCell ref="D19:D54"/>
    <mergeCell ref="G14:G15"/>
    <mergeCell ref="H14:H15"/>
    <mergeCell ref="I14:I15"/>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12" sqref="B12:E12"/>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 style="1" customWidth="1"/>
    <col min="12" max="256" width="8" style="1"/>
    <col min="257" max="257" width="9.25454545454545" style="1" customWidth="1"/>
    <col min="258" max="258" width="10.2545454545455" style="1" customWidth="1"/>
    <col min="259" max="259" width="19.3727272727273" style="1" customWidth="1"/>
    <col min="260" max="262" width="15" style="1" customWidth="1"/>
    <col min="263" max="263" width="14.2545454545455" style="1" customWidth="1"/>
    <col min="264" max="264" width="15" style="1" customWidth="1"/>
    <col min="265" max="265" width="13" style="1" customWidth="1"/>
    <col min="266" max="266" width="17.5" style="1" customWidth="1"/>
    <col min="267" max="267" width="8.5" style="1" customWidth="1"/>
    <col min="268" max="512" width="8" style="1"/>
    <col min="513" max="513" width="9.25454545454545" style="1" customWidth="1"/>
    <col min="514" max="514" width="10.2545454545455" style="1" customWidth="1"/>
    <col min="515" max="515" width="19.3727272727273" style="1" customWidth="1"/>
    <col min="516" max="518" width="15" style="1" customWidth="1"/>
    <col min="519" max="519" width="14.2545454545455" style="1" customWidth="1"/>
    <col min="520" max="520" width="15" style="1" customWidth="1"/>
    <col min="521" max="521" width="13" style="1" customWidth="1"/>
    <col min="522" max="522" width="17.5" style="1" customWidth="1"/>
    <col min="523" max="523" width="8.5" style="1" customWidth="1"/>
    <col min="524" max="768" width="8" style="1"/>
    <col min="769" max="769" width="9.25454545454545" style="1" customWidth="1"/>
    <col min="770" max="770" width="10.2545454545455" style="1" customWidth="1"/>
    <col min="771" max="771" width="19.3727272727273" style="1" customWidth="1"/>
    <col min="772" max="774" width="15" style="1" customWidth="1"/>
    <col min="775" max="775" width="14.2545454545455" style="1" customWidth="1"/>
    <col min="776" max="776" width="15" style="1" customWidth="1"/>
    <col min="777" max="777" width="13" style="1" customWidth="1"/>
    <col min="778" max="778" width="17.5" style="1" customWidth="1"/>
    <col min="779" max="779" width="8.5" style="1" customWidth="1"/>
    <col min="780" max="1024" width="8" style="1"/>
    <col min="1025" max="1025" width="9.25454545454545" style="1" customWidth="1"/>
    <col min="1026" max="1026" width="10.2545454545455" style="1" customWidth="1"/>
    <col min="1027" max="1027" width="19.3727272727273" style="1" customWidth="1"/>
    <col min="1028" max="1030" width="15" style="1" customWidth="1"/>
    <col min="1031" max="1031" width="14.2545454545455" style="1" customWidth="1"/>
    <col min="1032" max="1032" width="15" style="1" customWidth="1"/>
    <col min="1033" max="1033" width="13" style="1" customWidth="1"/>
    <col min="1034" max="1034" width="17.5" style="1" customWidth="1"/>
    <col min="1035" max="1035" width="8.5" style="1" customWidth="1"/>
    <col min="1036" max="1280" width="8" style="1"/>
    <col min="1281" max="1281" width="9.25454545454545" style="1" customWidth="1"/>
    <col min="1282" max="1282" width="10.2545454545455" style="1" customWidth="1"/>
    <col min="1283" max="1283" width="19.3727272727273" style="1" customWidth="1"/>
    <col min="1284" max="1286" width="15" style="1" customWidth="1"/>
    <col min="1287" max="1287" width="14.2545454545455" style="1" customWidth="1"/>
    <col min="1288" max="1288" width="15" style="1" customWidth="1"/>
    <col min="1289" max="1289" width="13" style="1" customWidth="1"/>
    <col min="1290" max="1290" width="17.5" style="1" customWidth="1"/>
    <col min="1291" max="1291" width="8.5" style="1" customWidth="1"/>
    <col min="1292" max="1536" width="8" style="1"/>
    <col min="1537" max="1537" width="9.25454545454545" style="1" customWidth="1"/>
    <col min="1538" max="1538" width="10.2545454545455" style="1" customWidth="1"/>
    <col min="1539" max="1539" width="19.3727272727273" style="1" customWidth="1"/>
    <col min="1540" max="1542" width="15" style="1" customWidth="1"/>
    <col min="1543" max="1543" width="14.2545454545455" style="1" customWidth="1"/>
    <col min="1544" max="1544" width="15" style="1" customWidth="1"/>
    <col min="1545" max="1545" width="13" style="1" customWidth="1"/>
    <col min="1546" max="1546" width="17.5" style="1" customWidth="1"/>
    <col min="1547" max="1547" width="8.5" style="1" customWidth="1"/>
    <col min="1548" max="1792" width="8" style="1"/>
    <col min="1793" max="1793" width="9.25454545454545" style="1" customWidth="1"/>
    <col min="1794" max="1794" width="10.2545454545455" style="1" customWidth="1"/>
    <col min="1795" max="1795" width="19.3727272727273" style="1" customWidth="1"/>
    <col min="1796" max="1798" width="15" style="1" customWidth="1"/>
    <col min="1799" max="1799" width="14.2545454545455" style="1" customWidth="1"/>
    <col min="1800" max="1800" width="15" style="1" customWidth="1"/>
    <col min="1801" max="1801" width="13" style="1" customWidth="1"/>
    <col min="1802" max="1802" width="17.5" style="1" customWidth="1"/>
    <col min="1803" max="1803" width="8.5" style="1" customWidth="1"/>
    <col min="1804" max="2048" width="8" style="1"/>
    <col min="2049" max="2049" width="9.25454545454545" style="1" customWidth="1"/>
    <col min="2050" max="2050" width="10.2545454545455" style="1" customWidth="1"/>
    <col min="2051" max="2051" width="19.3727272727273" style="1" customWidth="1"/>
    <col min="2052" max="2054" width="15" style="1" customWidth="1"/>
    <col min="2055" max="2055" width="14.2545454545455" style="1" customWidth="1"/>
    <col min="2056" max="2056" width="15" style="1" customWidth="1"/>
    <col min="2057" max="2057" width="13" style="1" customWidth="1"/>
    <col min="2058" max="2058" width="17.5" style="1" customWidth="1"/>
    <col min="2059" max="2059" width="8.5" style="1" customWidth="1"/>
    <col min="2060" max="2304" width="8" style="1"/>
    <col min="2305" max="2305" width="9.25454545454545" style="1" customWidth="1"/>
    <col min="2306" max="2306" width="10.2545454545455" style="1" customWidth="1"/>
    <col min="2307" max="2307" width="19.3727272727273" style="1" customWidth="1"/>
    <col min="2308" max="2310" width="15" style="1" customWidth="1"/>
    <col min="2311" max="2311" width="14.2545454545455" style="1" customWidth="1"/>
    <col min="2312" max="2312" width="15" style="1" customWidth="1"/>
    <col min="2313" max="2313" width="13" style="1" customWidth="1"/>
    <col min="2314" max="2314" width="17.5" style="1" customWidth="1"/>
    <col min="2315" max="2315" width="8.5" style="1" customWidth="1"/>
    <col min="2316" max="2560" width="8" style="1"/>
    <col min="2561" max="2561" width="9.25454545454545" style="1" customWidth="1"/>
    <col min="2562" max="2562" width="10.2545454545455" style="1" customWidth="1"/>
    <col min="2563" max="2563" width="19.3727272727273" style="1" customWidth="1"/>
    <col min="2564" max="2566" width="15" style="1" customWidth="1"/>
    <col min="2567" max="2567" width="14.2545454545455" style="1" customWidth="1"/>
    <col min="2568" max="2568" width="15" style="1" customWidth="1"/>
    <col min="2569" max="2569" width="13" style="1" customWidth="1"/>
    <col min="2570" max="2570" width="17.5" style="1" customWidth="1"/>
    <col min="2571" max="2571" width="8.5" style="1" customWidth="1"/>
    <col min="2572" max="2816" width="8" style="1"/>
    <col min="2817" max="2817" width="9.25454545454545" style="1" customWidth="1"/>
    <col min="2818" max="2818" width="10.2545454545455" style="1" customWidth="1"/>
    <col min="2819" max="2819" width="19.3727272727273" style="1" customWidth="1"/>
    <col min="2820" max="2822" width="15" style="1" customWidth="1"/>
    <col min="2823" max="2823" width="14.2545454545455" style="1" customWidth="1"/>
    <col min="2824" max="2824" width="15" style="1" customWidth="1"/>
    <col min="2825" max="2825" width="13" style="1" customWidth="1"/>
    <col min="2826" max="2826" width="17.5" style="1" customWidth="1"/>
    <col min="2827" max="2827" width="8.5" style="1" customWidth="1"/>
    <col min="2828" max="3072" width="8" style="1"/>
    <col min="3073" max="3073" width="9.25454545454545" style="1" customWidth="1"/>
    <col min="3074" max="3074" width="10.2545454545455" style="1" customWidth="1"/>
    <col min="3075" max="3075" width="19.3727272727273" style="1" customWidth="1"/>
    <col min="3076" max="3078" width="15" style="1" customWidth="1"/>
    <col min="3079" max="3079" width="14.2545454545455" style="1" customWidth="1"/>
    <col min="3080" max="3080" width="15" style="1" customWidth="1"/>
    <col min="3081" max="3081" width="13" style="1" customWidth="1"/>
    <col min="3082" max="3082" width="17.5" style="1" customWidth="1"/>
    <col min="3083" max="3083" width="8.5" style="1" customWidth="1"/>
    <col min="3084" max="3328" width="8" style="1"/>
    <col min="3329" max="3329" width="9.25454545454545" style="1" customWidth="1"/>
    <col min="3330" max="3330" width="10.2545454545455" style="1" customWidth="1"/>
    <col min="3331" max="3331" width="19.3727272727273" style="1" customWidth="1"/>
    <col min="3332" max="3334" width="15" style="1" customWidth="1"/>
    <col min="3335" max="3335" width="14.2545454545455" style="1" customWidth="1"/>
    <col min="3336" max="3336" width="15" style="1" customWidth="1"/>
    <col min="3337" max="3337" width="13" style="1" customWidth="1"/>
    <col min="3338" max="3338" width="17.5" style="1" customWidth="1"/>
    <col min="3339" max="3339" width="8.5" style="1" customWidth="1"/>
    <col min="3340" max="3584" width="8" style="1"/>
    <col min="3585" max="3585" width="9.25454545454545" style="1" customWidth="1"/>
    <col min="3586" max="3586" width="10.2545454545455" style="1" customWidth="1"/>
    <col min="3587" max="3587" width="19.3727272727273" style="1" customWidth="1"/>
    <col min="3588" max="3590" width="15" style="1" customWidth="1"/>
    <col min="3591" max="3591" width="14.2545454545455" style="1" customWidth="1"/>
    <col min="3592" max="3592" width="15" style="1" customWidth="1"/>
    <col min="3593" max="3593" width="13" style="1" customWidth="1"/>
    <col min="3594" max="3594" width="17.5" style="1" customWidth="1"/>
    <col min="3595" max="3595" width="8.5" style="1" customWidth="1"/>
    <col min="3596" max="3840" width="8" style="1"/>
    <col min="3841" max="3841" width="9.25454545454545" style="1" customWidth="1"/>
    <col min="3842" max="3842" width="10.2545454545455" style="1" customWidth="1"/>
    <col min="3843" max="3843" width="19.3727272727273" style="1" customWidth="1"/>
    <col min="3844" max="3846" width="15" style="1" customWidth="1"/>
    <col min="3847" max="3847" width="14.2545454545455" style="1" customWidth="1"/>
    <col min="3848" max="3848" width="15" style="1" customWidth="1"/>
    <col min="3849" max="3849" width="13" style="1" customWidth="1"/>
    <col min="3850" max="3850" width="17.5" style="1" customWidth="1"/>
    <col min="3851" max="3851" width="8.5" style="1" customWidth="1"/>
    <col min="3852" max="4096" width="8" style="1"/>
    <col min="4097" max="4097" width="9.25454545454545" style="1" customWidth="1"/>
    <col min="4098" max="4098" width="10.2545454545455" style="1" customWidth="1"/>
    <col min="4099" max="4099" width="19.3727272727273" style="1" customWidth="1"/>
    <col min="4100" max="4102" width="15" style="1" customWidth="1"/>
    <col min="4103" max="4103" width="14.2545454545455" style="1" customWidth="1"/>
    <col min="4104" max="4104" width="15" style="1" customWidth="1"/>
    <col min="4105" max="4105" width="13" style="1" customWidth="1"/>
    <col min="4106" max="4106" width="17.5" style="1" customWidth="1"/>
    <col min="4107" max="4107" width="8.5" style="1" customWidth="1"/>
    <col min="4108" max="4352" width="8" style="1"/>
    <col min="4353" max="4353" width="9.25454545454545" style="1" customWidth="1"/>
    <col min="4354" max="4354" width="10.2545454545455" style="1" customWidth="1"/>
    <col min="4355" max="4355" width="19.3727272727273" style="1" customWidth="1"/>
    <col min="4356" max="4358" width="15" style="1" customWidth="1"/>
    <col min="4359" max="4359" width="14.2545454545455" style="1" customWidth="1"/>
    <col min="4360" max="4360" width="15" style="1" customWidth="1"/>
    <col min="4361" max="4361" width="13" style="1" customWidth="1"/>
    <col min="4362" max="4362" width="17.5" style="1" customWidth="1"/>
    <col min="4363" max="4363" width="8.5" style="1" customWidth="1"/>
    <col min="4364" max="4608" width="8" style="1"/>
    <col min="4609" max="4609" width="9.25454545454545" style="1" customWidth="1"/>
    <col min="4610" max="4610" width="10.2545454545455" style="1" customWidth="1"/>
    <col min="4611" max="4611" width="19.3727272727273" style="1" customWidth="1"/>
    <col min="4612" max="4614" width="15" style="1" customWidth="1"/>
    <col min="4615" max="4615" width="14.2545454545455" style="1" customWidth="1"/>
    <col min="4616" max="4616" width="15" style="1" customWidth="1"/>
    <col min="4617" max="4617" width="13" style="1" customWidth="1"/>
    <col min="4618" max="4618" width="17.5" style="1" customWidth="1"/>
    <col min="4619" max="4619" width="8.5" style="1" customWidth="1"/>
    <col min="4620" max="4864" width="8" style="1"/>
    <col min="4865" max="4865" width="9.25454545454545" style="1" customWidth="1"/>
    <col min="4866" max="4866" width="10.2545454545455" style="1" customWidth="1"/>
    <col min="4867" max="4867" width="19.3727272727273" style="1" customWidth="1"/>
    <col min="4868" max="4870" width="15" style="1" customWidth="1"/>
    <col min="4871" max="4871" width="14.2545454545455" style="1" customWidth="1"/>
    <col min="4872" max="4872" width="15" style="1" customWidth="1"/>
    <col min="4873" max="4873" width="13" style="1" customWidth="1"/>
    <col min="4874" max="4874" width="17.5" style="1" customWidth="1"/>
    <col min="4875" max="4875" width="8.5" style="1" customWidth="1"/>
    <col min="4876" max="5120" width="8" style="1"/>
    <col min="5121" max="5121" width="9.25454545454545" style="1" customWidth="1"/>
    <col min="5122" max="5122" width="10.2545454545455" style="1" customWidth="1"/>
    <col min="5123" max="5123" width="19.3727272727273" style="1" customWidth="1"/>
    <col min="5124" max="5126" width="15" style="1" customWidth="1"/>
    <col min="5127" max="5127" width="14.2545454545455" style="1" customWidth="1"/>
    <col min="5128" max="5128" width="15" style="1" customWidth="1"/>
    <col min="5129" max="5129" width="13" style="1" customWidth="1"/>
    <col min="5130" max="5130" width="17.5" style="1" customWidth="1"/>
    <col min="5131" max="5131" width="8.5" style="1" customWidth="1"/>
    <col min="5132" max="5376" width="8" style="1"/>
    <col min="5377" max="5377" width="9.25454545454545" style="1" customWidth="1"/>
    <col min="5378" max="5378" width="10.2545454545455" style="1" customWidth="1"/>
    <col min="5379" max="5379" width="19.3727272727273" style="1" customWidth="1"/>
    <col min="5380" max="5382" width="15" style="1" customWidth="1"/>
    <col min="5383" max="5383" width="14.2545454545455" style="1" customWidth="1"/>
    <col min="5384" max="5384" width="15" style="1" customWidth="1"/>
    <col min="5385" max="5385" width="13" style="1" customWidth="1"/>
    <col min="5386" max="5386" width="17.5" style="1" customWidth="1"/>
    <col min="5387" max="5387" width="8.5" style="1" customWidth="1"/>
    <col min="5388" max="5632" width="8" style="1"/>
    <col min="5633" max="5633" width="9.25454545454545" style="1" customWidth="1"/>
    <col min="5634" max="5634" width="10.2545454545455" style="1" customWidth="1"/>
    <col min="5635" max="5635" width="19.3727272727273" style="1" customWidth="1"/>
    <col min="5636" max="5638" width="15" style="1" customWidth="1"/>
    <col min="5639" max="5639" width="14.2545454545455" style="1" customWidth="1"/>
    <col min="5640" max="5640" width="15" style="1" customWidth="1"/>
    <col min="5641" max="5641" width="13" style="1" customWidth="1"/>
    <col min="5642" max="5642" width="17.5" style="1" customWidth="1"/>
    <col min="5643" max="5643" width="8.5" style="1" customWidth="1"/>
    <col min="5644" max="5888" width="8" style="1"/>
    <col min="5889" max="5889" width="9.25454545454545" style="1" customWidth="1"/>
    <col min="5890" max="5890" width="10.2545454545455" style="1" customWidth="1"/>
    <col min="5891" max="5891" width="19.3727272727273" style="1" customWidth="1"/>
    <col min="5892" max="5894" width="15" style="1" customWidth="1"/>
    <col min="5895" max="5895" width="14.2545454545455" style="1" customWidth="1"/>
    <col min="5896" max="5896" width="15" style="1" customWidth="1"/>
    <col min="5897" max="5897" width="13" style="1" customWidth="1"/>
    <col min="5898" max="5898" width="17.5" style="1" customWidth="1"/>
    <col min="5899" max="5899" width="8.5" style="1" customWidth="1"/>
    <col min="5900" max="6144" width="8" style="1"/>
    <col min="6145" max="6145" width="9.25454545454545" style="1" customWidth="1"/>
    <col min="6146" max="6146" width="10.2545454545455" style="1" customWidth="1"/>
    <col min="6147" max="6147" width="19.3727272727273" style="1" customWidth="1"/>
    <col min="6148" max="6150" width="15" style="1" customWidth="1"/>
    <col min="6151" max="6151" width="14.2545454545455" style="1" customWidth="1"/>
    <col min="6152" max="6152" width="15" style="1" customWidth="1"/>
    <col min="6153" max="6153" width="13" style="1" customWidth="1"/>
    <col min="6154" max="6154" width="17.5" style="1" customWidth="1"/>
    <col min="6155" max="6155" width="8.5" style="1" customWidth="1"/>
    <col min="6156" max="6400" width="8" style="1"/>
    <col min="6401" max="6401" width="9.25454545454545" style="1" customWidth="1"/>
    <col min="6402" max="6402" width="10.2545454545455" style="1" customWidth="1"/>
    <col min="6403" max="6403" width="19.3727272727273" style="1" customWidth="1"/>
    <col min="6404" max="6406" width="15" style="1" customWidth="1"/>
    <col min="6407" max="6407" width="14.2545454545455" style="1" customWidth="1"/>
    <col min="6408" max="6408" width="15" style="1" customWidth="1"/>
    <col min="6409" max="6409" width="13" style="1" customWidth="1"/>
    <col min="6410" max="6410" width="17.5" style="1" customWidth="1"/>
    <col min="6411" max="6411" width="8.5" style="1" customWidth="1"/>
    <col min="6412" max="6656" width="8" style="1"/>
    <col min="6657" max="6657" width="9.25454545454545" style="1" customWidth="1"/>
    <col min="6658" max="6658" width="10.2545454545455" style="1" customWidth="1"/>
    <col min="6659" max="6659" width="19.3727272727273" style="1" customWidth="1"/>
    <col min="6660" max="6662" width="15" style="1" customWidth="1"/>
    <col min="6663" max="6663" width="14.2545454545455" style="1" customWidth="1"/>
    <col min="6664" max="6664" width="15" style="1" customWidth="1"/>
    <col min="6665" max="6665" width="13" style="1" customWidth="1"/>
    <col min="6666" max="6666" width="17.5" style="1" customWidth="1"/>
    <col min="6667" max="6667" width="8.5" style="1" customWidth="1"/>
    <col min="6668" max="6912" width="8" style="1"/>
    <col min="6913" max="6913" width="9.25454545454545" style="1" customWidth="1"/>
    <col min="6914" max="6914" width="10.2545454545455" style="1" customWidth="1"/>
    <col min="6915" max="6915" width="19.3727272727273" style="1" customWidth="1"/>
    <col min="6916" max="6918" width="15" style="1" customWidth="1"/>
    <col min="6919" max="6919" width="14.2545454545455" style="1" customWidth="1"/>
    <col min="6920" max="6920" width="15" style="1" customWidth="1"/>
    <col min="6921" max="6921" width="13" style="1" customWidth="1"/>
    <col min="6922" max="6922" width="17.5" style="1" customWidth="1"/>
    <col min="6923" max="6923" width="8.5" style="1" customWidth="1"/>
    <col min="6924" max="7168" width="8" style="1"/>
    <col min="7169" max="7169" width="9.25454545454545" style="1" customWidth="1"/>
    <col min="7170" max="7170" width="10.2545454545455" style="1" customWidth="1"/>
    <col min="7171" max="7171" width="19.3727272727273" style="1" customWidth="1"/>
    <col min="7172" max="7174" width="15" style="1" customWidth="1"/>
    <col min="7175" max="7175" width="14.2545454545455" style="1" customWidth="1"/>
    <col min="7176" max="7176" width="15" style="1" customWidth="1"/>
    <col min="7177" max="7177" width="13" style="1" customWidth="1"/>
    <col min="7178" max="7178" width="17.5" style="1" customWidth="1"/>
    <col min="7179" max="7179" width="8.5" style="1" customWidth="1"/>
    <col min="7180" max="7424" width="8" style="1"/>
    <col min="7425" max="7425" width="9.25454545454545" style="1" customWidth="1"/>
    <col min="7426" max="7426" width="10.2545454545455" style="1" customWidth="1"/>
    <col min="7427" max="7427" width="19.3727272727273" style="1" customWidth="1"/>
    <col min="7428" max="7430" width="15" style="1" customWidth="1"/>
    <col min="7431" max="7431" width="14.2545454545455" style="1" customWidth="1"/>
    <col min="7432" max="7432" width="15" style="1" customWidth="1"/>
    <col min="7433" max="7433" width="13" style="1" customWidth="1"/>
    <col min="7434" max="7434" width="17.5" style="1" customWidth="1"/>
    <col min="7435" max="7435" width="8.5" style="1" customWidth="1"/>
    <col min="7436" max="7680" width="8" style="1"/>
    <col min="7681" max="7681" width="9.25454545454545" style="1" customWidth="1"/>
    <col min="7682" max="7682" width="10.2545454545455" style="1" customWidth="1"/>
    <col min="7683" max="7683" width="19.3727272727273" style="1" customWidth="1"/>
    <col min="7684" max="7686" width="15" style="1" customWidth="1"/>
    <col min="7687" max="7687" width="14.2545454545455" style="1" customWidth="1"/>
    <col min="7688" max="7688" width="15" style="1" customWidth="1"/>
    <col min="7689" max="7689" width="13" style="1" customWidth="1"/>
    <col min="7690" max="7690" width="17.5" style="1" customWidth="1"/>
    <col min="7691" max="7691" width="8.5" style="1" customWidth="1"/>
    <col min="7692" max="7936" width="8" style="1"/>
    <col min="7937" max="7937" width="9.25454545454545" style="1" customWidth="1"/>
    <col min="7938" max="7938" width="10.2545454545455" style="1" customWidth="1"/>
    <col min="7939" max="7939" width="19.3727272727273" style="1" customWidth="1"/>
    <col min="7940" max="7942" width="15" style="1" customWidth="1"/>
    <col min="7943" max="7943" width="14.2545454545455" style="1" customWidth="1"/>
    <col min="7944" max="7944" width="15" style="1" customWidth="1"/>
    <col min="7945" max="7945" width="13" style="1" customWidth="1"/>
    <col min="7946" max="7946" width="17.5" style="1" customWidth="1"/>
    <col min="7947" max="7947" width="8.5" style="1" customWidth="1"/>
    <col min="7948" max="8192" width="8" style="1"/>
    <col min="8193" max="8193" width="9.25454545454545" style="1" customWidth="1"/>
    <col min="8194" max="8194" width="10.2545454545455" style="1" customWidth="1"/>
    <col min="8195" max="8195" width="19.3727272727273" style="1" customWidth="1"/>
    <col min="8196" max="8198" width="15" style="1" customWidth="1"/>
    <col min="8199" max="8199" width="14.2545454545455" style="1" customWidth="1"/>
    <col min="8200" max="8200" width="15" style="1" customWidth="1"/>
    <col min="8201" max="8201" width="13" style="1" customWidth="1"/>
    <col min="8202" max="8202" width="17.5" style="1" customWidth="1"/>
    <col min="8203" max="8203" width="8.5" style="1" customWidth="1"/>
    <col min="8204" max="8448" width="8" style="1"/>
    <col min="8449" max="8449" width="9.25454545454545" style="1" customWidth="1"/>
    <col min="8450" max="8450" width="10.2545454545455" style="1" customWidth="1"/>
    <col min="8451" max="8451" width="19.3727272727273" style="1" customWidth="1"/>
    <col min="8452" max="8454" width="15" style="1" customWidth="1"/>
    <col min="8455" max="8455" width="14.2545454545455" style="1" customWidth="1"/>
    <col min="8456" max="8456" width="15" style="1" customWidth="1"/>
    <col min="8457" max="8457" width="13" style="1" customWidth="1"/>
    <col min="8458" max="8458" width="17.5" style="1" customWidth="1"/>
    <col min="8459" max="8459" width="8.5" style="1" customWidth="1"/>
    <col min="8460" max="8704" width="8" style="1"/>
    <col min="8705" max="8705" width="9.25454545454545" style="1" customWidth="1"/>
    <col min="8706" max="8706" width="10.2545454545455" style="1" customWidth="1"/>
    <col min="8707" max="8707" width="19.3727272727273" style="1" customWidth="1"/>
    <col min="8708" max="8710" width="15" style="1" customWidth="1"/>
    <col min="8711" max="8711" width="14.2545454545455" style="1" customWidth="1"/>
    <col min="8712" max="8712" width="15" style="1" customWidth="1"/>
    <col min="8713" max="8713" width="13" style="1" customWidth="1"/>
    <col min="8714" max="8714" width="17.5" style="1" customWidth="1"/>
    <col min="8715" max="8715" width="8.5" style="1" customWidth="1"/>
    <col min="8716" max="8960" width="8" style="1"/>
    <col min="8961" max="8961" width="9.25454545454545" style="1" customWidth="1"/>
    <col min="8962" max="8962" width="10.2545454545455" style="1" customWidth="1"/>
    <col min="8963" max="8963" width="19.3727272727273" style="1" customWidth="1"/>
    <col min="8964" max="8966" width="15" style="1" customWidth="1"/>
    <col min="8967" max="8967" width="14.2545454545455" style="1" customWidth="1"/>
    <col min="8968" max="8968" width="15" style="1" customWidth="1"/>
    <col min="8969" max="8969" width="13" style="1" customWidth="1"/>
    <col min="8970" max="8970" width="17.5" style="1" customWidth="1"/>
    <col min="8971" max="8971" width="8.5" style="1" customWidth="1"/>
    <col min="8972" max="9216" width="8" style="1"/>
    <col min="9217" max="9217" width="9.25454545454545" style="1" customWidth="1"/>
    <col min="9218" max="9218" width="10.2545454545455" style="1" customWidth="1"/>
    <col min="9219" max="9219" width="19.3727272727273" style="1" customWidth="1"/>
    <col min="9220" max="9222" width="15" style="1" customWidth="1"/>
    <col min="9223" max="9223" width="14.2545454545455" style="1" customWidth="1"/>
    <col min="9224" max="9224" width="15" style="1" customWidth="1"/>
    <col min="9225" max="9225" width="13" style="1" customWidth="1"/>
    <col min="9226" max="9226" width="17.5" style="1" customWidth="1"/>
    <col min="9227" max="9227" width="8.5" style="1" customWidth="1"/>
    <col min="9228" max="9472" width="8" style="1"/>
    <col min="9473" max="9473" width="9.25454545454545" style="1" customWidth="1"/>
    <col min="9474" max="9474" width="10.2545454545455" style="1" customWidth="1"/>
    <col min="9475" max="9475" width="19.3727272727273" style="1" customWidth="1"/>
    <col min="9476" max="9478" width="15" style="1" customWidth="1"/>
    <col min="9479" max="9479" width="14.2545454545455" style="1" customWidth="1"/>
    <col min="9480" max="9480" width="15" style="1" customWidth="1"/>
    <col min="9481" max="9481" width="13" style="1" customWidth="1"/>
    <col min="9482" max="9482" width="17.5" style="1" customWidth="1"/>
    <col min="9483" max="9483" width="8.5" style="1" customWidth="1"/>
    <col min="9484" max="9728" width="8" style="1"/>
    <col min="9729" max="9729" width="9.25454545454545" style="1" customWidth="1"/>
    <col min="9730" max="9730" width="10.2545454545455" style="1" customWidth="1"/>
    <col min="9731" max="9731" width="19.3727272727273" style="1" customWidth="1"/>
    <col min="9732" max="9734" width="15" style="1" customWidth="1"/>
    <col min="9735" max="9735" width="14.2545454545455" style="1" customWidth="1"/>
    <col min="9736" max="9736" width="15" style="1" customWidth="1"/>
    <col min="9737" max="9737" width="13" style="1" customWidth="1"/>
    <col min="9738" max="9738" width="17.5" style="1" customWidth="1"/>
    <col min="9739" max="9739" width="8.5" style="1" customWidth="1"/>
    <col min="9740" max="9984" width="8" style="1"/>
    <col min="9985" max="9985" width="9.25454545454545" style="1" customWidth="1"/>
    <col min="9986" max="9986" width="10.2545454545455" style="1" customWidth="1"/>
    <col min="9987" max="9987" width="19.3727272727273" style="1" customWidth="1"/>
    <col min="9988" max="9990" width="15" style="1" customWidth="1"/>
    <col min="9991" max="9991" width="14.2545454545455" style="1" customWidth="1"/>
    <col min="9992" max="9992" width="15" style="1" customWidth="1"/>
    <col min="9993" max="9993" width="13" style="1" customWidth="1"/>
    <col min="9994" max="9994" width="17.5" style="1" customWidth="1"/>
    <col min="9995" max="9995" width="8.5" style="1" customWidth="1"/>
    <col min="9996" max="10240" width="8" style="1"/>
    <col min="10241" max="10241" width="9.25454545454545" style="1" customWidth="1"/>
    <col min="10242" max="10242" width="10.2545454545455" style="1" customWidth="1"/>
    <col min="10243" max="10243" width="19.3727272727273" style="1" customWidth="1"/>
    <col min="10244" max="10246" width="15" style="1" customWidth="1"/>
    <col min="10247" max="10247" width="14.2545454545455" style="1" customWidth="1"/>
    <col min="10248" max="10248" width="15" style="1" customWidth="1"/>
    <col min="10249" max="10249" width="13" style="1" customWidth="1"/>
    <col min="10250" max="10250" width="17.5" style="1" customWidth="1"/>
    <col min="10251" max="10251" width="8.5" style="1" customWidth="1"/>
    <col min="10252" max="10496" width="8" style="1"/>
    <col min="10497" max="10497" width="9.25454545454545" style="1" customWidth="1"/>
    <col min="10498" max="10498" width="10.2545454545455" style="1" customWidth="1"/>
    <col min="10499" max="10499" width="19.3727272727273" style="1" customWidth="1"/>
    <col min="10500" max="10502" width="15" style="1" customWidth="1"/>
    <col min="10503" max="10503" width="14.2545454545455" style="1" customWidth="1"/>
    <col min="10504" max="10504" width="15" style="1" customWidth="1"/>
    <col min="10505" max="10505" width="13" style="1" customWidth="1"/>
    <col min="10506" max="10506" width="17.5" style="1" customWidth="1"/>
    <col min="10507" max="10507" width="8.5" style="1" customWidth="1"/>
    <col min="10508" max="10752" width="8" style="1"/>
    <col min="10753" max="10753" width="9.25454545454545" style="1" customWidth="1"/>
    <col min="10754" max="10754" width="10.2545454545455" style="1" customWidth="1"/>
    <col min="10755" max="10755" width="19.3727272727273" style="1" customWidth="1"/>
    <col min="10756" max="10758" width="15" style="1" customWidth="1"/>
    <col min="10759" max="10759" width="14.2545454545455" style="1" customWidth="1"/>
    <col min="10760" max="10760" width="15" style="1" customWidth="1"/>
    <col min="10761" max="10761" width="13" style="1" customWidth="1"/>
    <col min="10762" max="10762" width="17.5" style="1" customWidth="1"/>
    <col min="10763" max="10763" width="8.5" style="1" customWidth="1"/>
    <col min="10764" max="11008" width="8" style="1"/>
    <col min="11009" max="11009" width="9.25454545454545" style="1" customWidth="1"/>
    <col min="11010" max="11010" width="10.2545454545455" style="1" customWidth="1"/>
    <col min="11011" max="11011" width="19.3727272727273" style="1" customWidth="1"/>
    <col min="11012" max="11014" width="15" style="1" customWidth="1"/>
    <col min="11015" max="11015" width="14.2545454545455" style="1" customWidth="1"/>
    <col min="11016" max="11016" width="15" style="1" customWidth="1"/>
    <col min="11017" max="11017" width="13" style="1" customWidth="1"/>
    <col min="11018" max="11018" width="17.5" style="1" customWidth="1"/>
    <col min="11019" max="11019" width="8.5" style="1" customWidth="1"/>
    <col min="11020" max="11264" width="8" style="1"/>
    <col min="11265" max="11265" width="9.25454545454545" style="1" customWidth="1"/>
    <col min="11266" max="11266" width="10.2545454545455" style="1" customWidth="1"/>
    <col min="11267" max="11267" width="19.3727272727273" style="1" customWidth="1"/>
    <col min="11268" max="11270" width="15" style="1" customWidth="1"/>
    <col min="11271" max="11271" width="14.2545454545455" style="1" customWidth="1"/>
    <col min="11272" max="11272" width="15" style="1" customWidth="1"/>
    <col min="11273" max="11273" width="13" style="1" customWidth="1"/>
    <col min="11274" max="11274" width="17.5" style="1" customWidth="1"/>
    <col min="11275" max="11275" width="8.5" style="1" customWidth="1"/>
    <col min="11276" max="11520" width="8" style="1"/>
    <col min="11521" max="11521" width="9.25454545454545" style="1" customWidth="1"/>
    <col min="11522" max="11522" width="10.2545454545455" style="1" customWidth="1"/>
    <col min="11523" max="11523" width="19.3727272727273" style="1" customWidth="1"/>
    <col min="11524" max="11526" width="15" style="1" customWidth="1"/>
    <col min="11527" max="11527" width="14.2545454545455" style="1" customWidth="1"/>
    <col min="11528" max="11528" width="15" style="1" customWidth="1"/>
    <col min="11529" max="11529" width="13" style="1" customWidth="1"/>
    <col min="11530" max="11530" width="17.5" style="1" customWidth="1"/>
    <col min="11531" max="11531" width="8.5" style="1" customWidth="1"/>
    <col min="11532" max="11776" width="8" style="1"/>
    <col min="11777" max="11777" width="9.25454545454545" style="1" customWidth="1"/>
    <col min="11778" max="11778" width="10.2545454545455" style="1" customWidth="1"/>
    <col min="11779" max="11779" width="19.3727272727273" style="1" customWidth="1"/>
    <col min="11780" max="11782" width="15" style="1" customWidth="1"/>
    <col min="11783" max="11783" width="14.2545454545455" style="1" customWidth="1"/>
    <col min="11784" max="11784" width="15" style="1" customWidth="1"/>
    <col min="11785" max="11785" width="13" style="1" customWidth="1"/>
    <col min="11786" max="11786" width="17.5" style="1" customWidth="1"/>
    <col min="11787" max="11787" width="8.5" style="1" customWidth="1"/>
    <col min="11788" max="12032" width="8" style="1"/>
    <col min="12033" max="12033" width="9.25454545454545" style="1" customWidth="1"/>
    <col min="12034" max="12034" width="10.2545454545455" style="1" customWidth="1"/>
    <col min="12035" max="12035" width="19.3727272727273" style="1" customWidth="1"/>
    <col min="12036" max="12038" width="15" style="1" customWidth="1"/>
    <col min="12039" max="12039" width="14.2545454545455" style="1" customWidth="1"/>
    <col min="12040" max="12040" width="15" style="1" customWidth="1"/>
    <col min="12041" max="12041" width="13" style="1" customWidth="1"/>
    <col min="12042" max="12042" width="17.5" style="1" customWidth="1"/>
    <col min="12043" max="12043" width="8.5" style="1" customWidth="1"/>
    <col min="12044" max="12288" width="8" style="1"/>
    <col min="12289" max="12289" width="9.25454545454545" style="1" customWidth="1"/>
    <col min="12290" max="12290" width="10.2545454545455" style="1" customWidth="1"/>
    <col min="12291" max="12291" width="19.3727272727273" style="1" customWidth="1"/>
    <col min="12292" max="12294" width="15" style="1" customWidth="1"/>
    <col min="12295" max="12295" width="14.2545454545455" style="1" customWidth="1"/>
    <col min="12296" max="12296" width="15" style="1" customWidth="1"/>
    <col min="12297" max="12297" width="13" style="1" customWidth="1"/>
    <col min="12298" max="12298" width="17.5" style="1" customWidth="1"/>
    <col min="12299" max="12299" width="8.5" style="1" customWidth="1"/>
    <col min="12300" max="12544" width="8" style="1"/>
    <col min="12545" max="12545" width="9.25454545454545" style="1" customWidth="1"/>
    <col min="12546" max="12546" width="10.2545454545455" style="1" customWidth="1"/>
    <col min="12547" max="12547" width="19.3727272727273" style="1" customWidth="1"/>
    <col min="12548" max="12550" width="15" style="1" customWidth="1"/>
    <col min="12551" max="12551" width="14.2545454545455" style="1" customWidth="1"/>
    <col min="12552" max="12552" width="15" style="1" customWidth="1"/>
    <col min="12553" max="12553" width="13" style="1" customWidth="1"/>
    <col min="12554" max="12554" width="17.5" style="1" customWidth="1"/>
    <col min="12555" max="12555" width="8.5" style="1" customWidth="1"/>
    <col min="12556" max="12800" width="8" style="1"/>
    <col min="12801" max="12801" width="9.25454545454545" style="1" customWidth="1"/>
    <col min="12802" max="12802" width="10.2545454545455" style="1" customWidth="1"/>
    <col min="12803" max="12803" width="19.3727272727273" style="1" customWidth="1"/>
    <col min="12804" max="12806" width="15" style="1" customWidth="1"/>
    <col min="12807" max="12807" width="14.2545454545455" style="1" customWidth="1"/>
    <col min="12808" max="12808" width="15" style="1" customWidth="1"/>
    <col min="12809" max="12809" width="13" style="1" customWidth="1"/>
    <col min="12810" max="12810" width="17.5" style="1" customWidth="1"/>
    <col min="12811" max="12811" width="8.5" style="1" customWidth="1"/>
    <col min="12812" max="13056" width="8" style="1"/>
    <col min="13057" max="13057" width="9.25454545454545" style="1" customWidth="1"/>
    <col min="13058" max="13058" width="10.2545454545455" style="1" customWidth="1"/>
    <col min="13059" max="13059" width="19.3727272727273" style="1" customWidth="1"/>
    <col min="13060" max="13062" width="15" style="1" customWidth="1"/>
    <col min="13063" max="13063" width="14.2545454545455" style="1" customWidth="1"/>
    <col min="13064" max="13064" width="15" style="1" customWidth="1"/>
    <col min="13065" max="13065" width="13" style="1" customWidth="1"/>
    <col min="13066" max="13066" width="17.5" style="1" customWidth="1"/>
    <col min="13067" max="13067" width="8.5" style="1" customWidth="1"/>
    <col min="13068" max="13312" width="8" style="1"/>
    <col min="13313" max="13313" width="9.25454545454545" style="1" customWidth="1"/>
    <col min="13314" max="13314" width="10.2545454545455" style="1" customWidth="1"/>
    <col min="13315" max="13315" width="19.3727272727273" style="1" customWidth="1"/>
    <col min="13316" max="13318" width="15" style="1" customWidth="1"/>
    <col min="13319" max="13319" width="14.2545454545455" style="1" customWidth="1"/>
    <col min="13320" max="13320" width="15" style="1" customWidth="1"/>
    <col min="13321" max="13321" width="13" style="1" customWidth="1"/>
    <col min="13322" max="13322" width="17.5" style="1" customWidth="1"/>
    <col min="13323" max="13323" width="8.5" style="1" customWidth="1"/>
    <col min="13324" max="13568" width="8" style="1"/>
    <col min="13569" max="13569" width="9.25454545454545" style="1" customWidth="1"/>
    <col min="13570" max="13570" width="10.2545454545455" style="1" customWidth="1"/>
    <col min="13571" max="13571" width="19.3727272727273" style="1" customWidth="1"/>
    <col min="13572" max="13574" width="15" style="1" customWidth="1"/>
    <col min="13575" max="13575" width="14.2545454545455" style="1" customWidth="1"/>
    <col min="13576" max="13576" width="15" style="1" customWidth="1"/>
    <col min="13577" max="13577" width="13" style="1" customWidth="1"/>
    <col min="13578" max="13578" width="17.5" style="1" customWidth="1"/>
    <col min="13579" max="13579" width="8.5" style="1" customWidth="1"/>
    <col min="13580" max="13824" width="8" style="1"/>
    <col min="13825" max="13825" width="9.25454545454545" style="1" customWidth="1"/>
    <col min="13826" max="13826" width="10.2545454545455" style="1" customWidth="1"/>
    <col min="13827" max="13827" width="19.3727272727273" style="1" customWidth="1"/>
    <col min="13828" max="13830" width="15" style="1" customWidth="1"/>
    <col min="13831" max="13831" width="14.2545454545455" style="1" customWidth="1"/>
    <col min="13832" max="13832" width="15" style="1" customWidth="1"/>
    <col min="13833" max="13833" width="13" style="1" customWidth="1"/>
    <col min="13834" max="13834" width="17.5" style="1" customWidth="1"/>
    <col min="13835" max="13835" width="8.5" style="1" customWidth="1"/>
    <col min="13836" max="14080" width="8" style="1"/>
    <col min="14081" max="14081" width="9.25454545454545" style="1" customWidth="1"/>
    <col min="14082" max="14082" width="10.2545454545455" style="1" customWidth="1"/>
    <col min="14083" max="14083" width="19.3727272727273" style="1" customWidth="1"/>
    <col min="14084" max="14086" width="15" style="1" customWidth="1"/>
    <col min="14087" max="14087" width="14.2545454545455" style="1" customWidth="1"/>
    <col min="14088" max="14088" width="15" style="1" customWidth="1"/>
    <col min="14089" max="14089" width="13" style="1" customWidth="1"/>
    <col min="14090" max="14090" width="17.5" style="1" customWidth="1"/>
    <col min="14091" max="14091" width="8.5" style="1" customWidth="1"/>
    <col min="14092" max="14336" width="8" style="1"/>
    <col min="14337" max="14337" width="9.25454545454545" style="1" customWidth="1"/>
    <col min="14338" max="14338" width="10.2545454545455" style="1" customWidth="1"/>
    <col min="14339" max="14339" width="19.3727272727273" style="1" customWidth="1"/>
    <col min="14340" max="14342" width="15" style="1" customWidth="1"/>
    <col min="14343" max="14343" width="14.2545454545455" style="1" customWidth="1"/>
    <col min="14344" max="14344" width="15" style="1" customWidth="1"/>
    <col min="14345" max="14345" width="13" style="1" customWidth="1"/>
    <col min="14346" max="14346" width="17.5" style="1" customWidth="1"/>
    <col min="14347" max="14347" width="8.5" style="1" customWidth="1"/>
    <col min="14348" max="14592" width="8" style="1"/>
    <col min="14593" max="14593" width="9.25454545454545" style="1" customWidth="1"/>
    <col min="14594" max="14594" width="10.2545454545455" style="1" customWidth="1"/>
    <col min="14595" max="14595" width="19.3727272727273" style="1" customWidth="1"/>
    <col min="14596" max="14598" width="15" style="1" customWidth="1"/>
    <col min="14599" max="14599" width="14.2545454545455" style="1" customWidth="1"/>
    <col min="14600" max="14600" width="15" style="1" customWidth="1"/>
    <col min="14601" max="14601" width="13" style="1" customWidth="1"/>
    <col min="14602" max="14602" width="17.5" style="1" customWidth="1"/>
    <col min="14603" max="14603" width="8.5" style="1" customWidth="1"/>
    <col min="14604" max="14848" width="8" style="1"/>
    <col min="14849" max="14849" width="9.25454545454545" style="1" customWidth="1"/>
    <col min="14850" max="14850" width="10.2545454545455" style="1" customWidth="1"/>
    <col min="14851" max="14851" width="19.3727272727273" style="1" customWidth="1"/>
    <col min="14852" max="14854" width="15" style="1" customWidth="1"/>
    <col min="14855" max="14855" width="14.2545454545455" style="1" customWidth="1"/>
    <col min="14856" max="14856" width="15" style="1" customWidth="1"/>
    <col min="14857" max="14857" width="13" style="1" customWidth="1"/>
    <col min="14858" max="14858" width="17.5" style="1" customWidth="1"/>
    <col min="14859" max="14859" width="8.5" style="1" customWidth="1"/>
    <col min="14860" max="15104" width="8" style="1"/>
    <col min="15105" max="15105" width="9.25454545454545" style="1" customWidth="1"/>
    <col min="15106" max="15106" width="10.2545454545455" style="1" customWidth="1"/>
    <col min="15107" max="15107" width="19.3727272727273" style="1" customWidth="1"/>
    <col min="15108" max="15110" width="15" style="1" customWidth="1"/>
    <col min="15111" max="15111" width="14.2545454545455" style="1" customWidth="1"/>
    <col min="15112" max="15112" width="15" style="1" customWidth="1"/>
    <col min="15113" max="15113" width="13" style="1" customWidth="1"/>
    <col min="15114" max="15114" width="17.5" style="1" customWidth="1"/>
    <col min="15115" max="15115" width="8.5" style="1" customWidth="1"/>
    <col min="15116" max="15360" width="8" style="1"/>
    <col min="15361" max="15361" width="9.25454545454545" style="1" customWidth="1"/>
    <col min="15362" max="15362" width="10.2545454545455" style="1" customWidth="1"/>
    <col min="15363" max="15363" width="19.3727272727273" style="1" customWidth="1"/>
    <col min="15364" max="15366" width="15" style="1" customWidth="1"/>
    <col min="15367" max="15367" width="14.2545454545455" style="1" customWidth="1"/>
    <col min="15368" max="15368" width="15" style="1" customWidth="1"/>
    <col min="15369" max="15369" width="13" style="1" customWidth="1"/>
    <col min="15370" max="15370" width="17.5" style="1" customWidth="1"/>
    <col min="15371" max="15371" width="8.5" style="1" customWidth="1"/>
    <col min="15372" max="15616" width="8" style="1"/>
    <col min="15617" max="15617" width="9.25454545454545" style="1" customWidth="1"/>
    <col min="15618" max="15618" width="10.2545454545455" style="1" customWidth="1"/>
    <col min="15619" max="15619" width="19.3727272727273" style="1" customWidth="1"/>
    <col min="15620" max="15622" width="15" style="1" customWidth="1"/>
    <col min="15623" max="15623" width="14.2545454545455" style="1" customWidth="1"/>
    <col min="15624" max="15624" width="15" style="1" customWidth="1"/>
    <col min="15625" max="15625" width="13" style="1" customWidth="1"/>
    <col min="15626" max="15626" width="17.5" style="1" customWidth="1"/>
    <col min="15627" max="15627" width="8.5" style="1" customWidth="1"/>
    <col min="15628" max="15872" width="8" style="1"/>
    <col min="15873" max="15873" width="9.25454545454545" style="1" customWidth="1"/>
    <col min="15874" max="15874" width="10.2545454545455" style="1" customWidth="1"/>
    <col min="15875" max="15875" width="19.3727272727273" style="1" customWidth="1"/>
    <col min="15876" max="15878" width="15" style="1" customWidth="1"/>
    <col min="15879" max="15879" width="14.2545454545455" style="1" customWidth="1"/>
    <col min="15880" max="15880" width="15" style="1" customWidth="1"/>
    <col min="15881" max="15881" width="13" style="1" customWidth="1"/>
    <col min="15882" max="15882" width="17.5" style="1" customWidth="1"/>
    <col min="15883" max="15883" width="8.5" style="1" customWidth="1"/>
    <col min="15884" max="16128" width="8" style="1"/>
    <col min="16129" max="16129" width="9.25454545454545" style="1" customWidth="1"/>
    <col min="16130" max="16130" width="10.2545454545455" style="1" customWidth="1"/>
    <col min="16131" max="16131" width="19.3727272727273" style="1" customWidth="1"/>
    <col min="16132" max="16134" width="15" style="1" customWidth="1"/>
    <col min="16135" max="16135" width="14.2545454545455" style="1" customWidth="1"/>
    <col min="16136" max="16136" width="15" style="1" customWidth="1"/>
    <col min="16137" max="16137" width="13" style="1" customWidth="1"/>
    <col min="16138" max="16138" width="17.5" style="1" customWidth="1"/>
    <col min="16139" max="16139" width="8.5" style="1" customWidth="1"/>
    <col min="16140" max="16384" width="8" style="1"/>
  </cols>
  <sheetData>
    <row r="1" ht="27.5" spans="1:6">
      <c r="A1" s="2" t="s">
        <v>769</v>
      </c>
      <c r="F1" s="2" t="s">
        <v>770</v>
      </c>
    </row>
    <row r="2" ht="13" spans="10:10">
      <c r="J2" s="23" t="s">
        <v>771</v>
      </c>
    </row>
    <row r="3" ht="13" spans="1:10">
      <c r="A3" s="3" t="s">
        <v>772</v>
      </c>
      <c r="B3" s="3" t="s">
        <v>589</v>
      </c>
      <c r="J3" s="23" t="s">
        <v>3</v>
      </c>
    </row>
    <row r="4" ht="20.1" customHeight="1" spans="1:10">
      <c r="A4" s="4" t="s">
        <v>773</v>
      </c>
      <c r="B4" s="5" t="s">
        <v>611</v>
      </c>
      <c r="C4" s="6" t="s">
        <v>774</v>
      </c>
      <c r="D4" s="6" t="s">
        <v>611</v>
      </c>
      <c r="E4" s="6" t="s">
        <v>611</v>
      </c>
      <c r="F4" s="6" t="s">
        <v>611</v>
      </c>
      <c r="G4" s="6" t="s">
        <v>611</v>
      </c>
      <c r="H4" s="6" t="s">
        <v>611</v>
      </c>
      <c r="I4" s="6" t="s">
        <v>611</v>
      </c>
      <c r="J4" s="6" t="s">
        <v>611</v>
      </c>
    </row>
    <row r="5" ht="20.1" customHeight="1" spans="1:10">
      <c r="A5" s="7" t="s">
        <v>775</v>
      </c>
      <c r="B5" s="8" t="s">
        <v>611</v>
      </c>
      <c r="C5" s="8" t="s">
        <v>589</v>
      </c>
      <c r="D5" s="8" t="s">
        <v>611</v>
      </c>
      <c r="E5" s="8" t="s">
        <v>611</v>
      </c>
      <c r="F5" s="8" t="s">
        <v>776</v>
      </c>
      <c r="G5" s="8" t="s">
        <v>611</v>
      </c>
      <c r="H5" s="9" t="s">
        <v>777</v>
      </c>
      <c r="I5" s="9" t="s">
        <v>611</v>
      </c>
      <c r="J5" s="9" t="s">
        <v>611</v>
      </c>
    </row>
    <row r="6" ht="20.1" customHeight="1" spans="1:10">
      <c r="A6" s="10" t="s">
        <v>778</v>
      </c>
      <c r="B6" s="8" t="s">
        <v>611</v>
      </c>
      <c r="C6" s="11" t="s">
        <v>611</v>
      </c>
      <c r="D6" s="8" t="s">
        <v>779</v>
      </c>
      <c r="E6" s="8" t="s">
        <v>552</v>
      </c>
      <c r="F6" s="8" t="s">
        <v>780</v>
      </c>
      <c r="G6" s="8" t="s">
        <v>781</v>
      </c>
      <c r="H6" s="8" t="s">
        <v>782</v>
      </c>
      <c r="I6" s="8" t="s">
        <v>783</v>
      </c>
      <c r="J6" s="8" t="s">
        <v>611</v>
      </c>
    </row>
    <row r="7" ht="20.1" customHeight="1" spans="1:10">
      <c r="A7" s="7" t="s">
        <v>611</v>
      </c>
      <c r="B7" s="8" t="s">
        <v>611</v>
      </c>
      <c r="C7" s="11" t="s">
        <v>784</v>
      </c>
      <c r="D7" s="12">
        <v>2646.15</v>
      </c>
      <c r="E7" s="12">
        <v>2646.15</v>
      </c>
      <c r="F7" s="12">
        <v>2646.15</v>
      </c>
      <c r="G7" s="13">
        <v>10</v>
      </c>
      <c r="H7" s="14">
        <v>1</v>
      </c>
      <c r="I7" s="12">
        <v>10</v>
      </c>
      <c r="J7" s="11" t="s">
        <v>611</v>
      </c>
    </row>
    <row r="8" ht="20.1" customHeight="1" spans="1:10">
      <c r="A8" s="7" t="s">
        <v>611</v>
      </c>
      <c r="B8" s="8" t="s">
        <v>611</v>
      </c>
      <c r="C8" s="11" t="s">
        <v>785</v>
      </c>
      <c r="D8" s="12">
        <v>2646.15</v>
      </c>
      <c r="E8" s="12">
        <v>2646.15</v>
      </c>
      <c r="F8" s="12">
        <v>2646.15</v>
      </c>
      <c r="G8" s="8" t="s">
        <v>556</v>
      </c>
      <c r="H8" s="14">
        <v>1</v>
      </c>
      <c r="I8" s="8" t="s">
        <v>556</v>
      </c>
      <c r="J8" s="8" t="s">
        <v>611</v>
      </c>
    </row>
    <row r="9" ht="20.1" customHeight="1" spans="1:10">
      <c r="A9" s="7" t="s">
        <v>611</v>
      </c>
      <c r="B9" s="8" t="s">
        <v>611</v>
      </c>
      <c r="C9" s="11" t="s">
        <v>786</v>
      </c>
      <c r="D9" s="12" t="s">
        <v>611</v>
      </c>
      <c r="E9" s="12" t="s">
        <v>611</v>
      </c>
      <c r="F9" s="12" t="s">
        <v>611</v>
      </c>
      <c r="G9" s="8" t="s">
        <v>556</v>
      </c>
      <c r="H9" s="12" t="s">
        <v>611</v>
      </c>
      <c r="I9" s="8" t="s">
        <v>556</v>
      </c>
      <c r="J9" s="8" t="s">
        <v>611</v>
      </c>
    </row>
    <row r="10" ht="20.1" customHeight="1" spans="1:10">
      <c r="A10" s="7" t="s">
        <v>611</v>
      </c>
      <c r="B10" s="8" t="s">
        <v>611</v>
      </c>
      <c r="C10" s="11" t="s">
        <v>787</v>
      </c>
      <c r="D10" s="12" t="s">
        <v>611</v>
      </c>
      <c r="E10" s="12" t="s">
        <v>611</v>
      </c>
      <c r="F10" s="12" t="s">
        <v>611</v>
      </c>
      <c r="G10" s="8" t="s">
        <v>556</v>
      </c>
      <c r="H10" s="12" t="s">
        <v>611</v>
      </c>
      <c r="I10" s="8" t="s">
        <v>556</v>
      </c>
      <c r="J10" s="8" t="s">
        <v>611</v>
      </c>
    </row>
    <row r="11" ht="20.1" customHeight="1" spans="1:10">
      <c r="A11" s="10" t="s">
        <v>788</v>
      </c>
      <c r="B11" s="8" t="s">
        <v>789</v>
      </c>
      <c r="C11" s="8" t="s">
        <v>611</v>
      </c>
      <c r="D11" s="8" t="s">
        <v>611</v>
      </c>
      <c r="E11" s="8" t="s">
        <v>611</v>
      </c>
      <c r="F11" s="8" t="s">
        <v>656</v>
      </c>
      <c r="G11" s="8" t="s">
        <v>611</v>
      </c>
      <c r="H11" s="8" t="s">
        <v>611</v>
      </c>
      <c r="I11" s="8" t="s">
        <v>611</v>
      </c>
      <c r="J11" s="8" t="s">
        <v>611</v>
      </c>
    </row>
    <row r="12" ht="50.25" customHeight="1" spans="1:10">
      <c r="A12" s="10" t="s">
        <v>611</v>
      </c>
      <c r="B12" s="15" t="s">
        <v>790</v>
      </c>
      <c r="C12" s="15" t="s">
        <v>611</v>
      </c>
      <c r="D12" s="15" t="s">
        <v>611</v>
      </c>
      <c r="E12" s="15" t="s">
        <v>611</v>
      </c>
      <c r="F12" s="11" t="s">
        <v>791</v>
      </c>
      <c r="G12" s="11" t="s">
        <v>611</v>
      </c>
      <c r="H12" s="11" t="s">
        <v>611</v>
      </c>
      <c r="I12" s="11" t="s">
        <v>611</v>
      </c>
      <c r="J12" s="11" t="s">
        <v>611</v>
      </c>
    </row>
    <row r="13" ht="20.1" customHeight="1" spans="1:10">
      <c r="A13" s="7" t="s">
        <v>792</v>
      </c>
      <c r="B13" s="8" t="s">
        <v>611</v>
      </c>
      <c r="C13" s="8" t="s">
        <v>611</v>
      </c>
      <c r="D13" s="8" t="s">
        <v>793</v>
      </c>
      <c r="E13" s="8" t="s">
        <v>611</v>
      </c>
      <c r="F13" s="8" t="s">
        <v>611</v>
      </c>
      <c r="G13" s="8" t="s">
        <v>684</v>
      </c>
      <c r="H13" s="8" t="s">
        <v>781</v>
      </c>
      <c r="I13" s="8" t="s">
        <v>783</v>
      </c>
      <c r="J13" s="24" t="s">
        <v>685</v>
      </c>
    </row>
    <row r="14" ht="20.1" customHeight="1" spans="1:10">
      <c r="A14" s="7" t="s">
        <v>678</v>
      </c>
      <c r="B14" s="8" t="s">
        <v>679</v>
      </c>
      <c r="C14" s="8" t="s">
        <v>680</v>
      </c>
      <c r="D14" s="8" t="s">
        <v>681</v>
      </c>
      <c r="E14" s="8" t="s">
        <v>682</v>
      </c>
      <c r="F14" s="8" t="s">
        <v>683</v>
      </c>
      <c r="G14" s="8" t="s">
        <v>611</v>
      </c>
      <c r="H14" s="8" t="s">
        <v>611</v>
      </c>
      <c r="I14" s="8" t="s">
        <v>611</v>
      </c>
      <c r="J14" s="24" t="s">
        <v>611</v>
      </c>
    </row>
    <row r="15" ht="26" spans="1:10">
      <c r="A15" s="16" t="s">
        <v>686</v>
      </c>
      <c r="B15" s="8" t="s">
        <v>712</v>
      </c>
      <c r="C15" s="17" t="s">
        <v>794</v>
      </c>
      <c r="D15" s="101" t="s">
        <v>795</v>
      </c>
      <c r="E15" s="18">
        <v>1</v>
      </c>
      <c r="F15" s="12" t="s">
        <v>695</v>
      </c>
      <c r="G15" s="18">
        <v>1</v>
      </c>
      <c r="H15" s="12">
        <v>10</v>
      </c>
      <c r="I15" s="12">
        <v>10</v>
      </c>
      <c r="J15" s="15" t="s">
        <v>611</v>
      </c>
    </row>
    <row r="16" ht="20.1" customHeight="1" spans="1:10">
      <c r="A16" s="19"/>
      <c r="B16" s="8" t="s">
        <v>716</v>
      </c>
      <c r="C16" s="17" t="s">
        <v>796</v>
      </c>
      <c r="D16" s="8" t="s">
        <v>611</v>
      </c>
      <c r="E16" s="18">
        <v>1</v>
      </c>
      <c r="F16" s="12" t="s">
        <v>695</v>
      </c>
      <c r="G16" s="18">
        <v>1</v>
      </c>
      <c r="H16" s="12">
        <v>10</v>
      </c>
      <c r="I16" s="12">
        <v>10</v>
      </c>
      <c r="J16" s="15" t="s">
        <v>611</v>
      </c>
    </row>
    <row r="17" ht="20.1" customHeight="1" spans="1:10">
      <c r="A17" s="19"/>
      <c r="B17" s="16" t="s">
        <v>724</v>
      </c>
      <c r="C17" s="17" t="s">
        <v>797</v>
      </c>
      <c r="D17" s="8"/>
      <c r="E17" s="20" t="s">
        <v>798</v>
      </c>
      <c r="F17" s="12" t="s">
        <v>799</v>
      </c>
      <c r="G17" s="20" t="s">
        <v>798</v>
      </c>
      <c r="H17" s="12">
        <v>5</v>
      </c>
      <c r="I17" s="12">
        <v>5</v>
      </c>
      <c r="J17" s="15"/>
    </row>
    <row r="18" ht="20.1" customHeight="1" spans="1:10">
      <c r="A18" s="19"/>
      <c r="B18" s="19"/>
      <c r="C18" s="17" t="s">
        <v>800</v>
      </c>
      <c r="D18" s="8"/>
      <c r="E18" s="20" t="s">
        <v>801</v>
      </c>
      <c r="F18" s="12" t="s">
        <v>799</v>
      </c>
      <c r="G18" s="20" t="s">
        <v>801</v>
      </c>
      <c r="H18" s="12">
        <v>5</v>
      </c>
      <c r="I18" s="12">
        <v>5</v>
      </c>
      <c r="J18" s="15"/>
    </row>
    <row r="19" ht="26" spans="1:10">
      <c r="A19" s="19"/>
      <c r="B19" s="19"/>
      <c r="C19" s="17" t="s">
        <v>802</v>
      </c>
      <c r="D19" s="8"/>
      <c r="E19" s="20" t="s">
        <v>803</v>
      </c>
      <c r="F19" s="12" t="s">
        <v>799</v>
      </c>
      <c r="G19" s="20" t="s">
        <v>803</v>
      </c>
      <c r="H19" s="12">
        <v>5</v>
      </c>
      <c r="I19" s="12">
        <v>5</v>
      </c>
      <c r="J19" s="15"/>
    </row>
    <row r="20" ht="26" spans="1:10">
      <c r="A20" s="7"/>
      <c r="B20" s="7"/>
      <c r="C20" s="17" t="s">
        <v>804</v>
      </c>
      <c r="D20" s="8" t="s">
        <v>611</v>
      </c>
      <c r="E20" s="20" t="s">
        <v>805</v>
      </c>
      <c r="F20" s="12" t="s">
        <v>799</v>
      </c>
      <c r="G20" s="20" t="s">
        <v>805</v>
      </c>
      <c r="H20" s="12">
        <v>5</v>
      </c>
      <c r="I20" s="12">
        <v>5</v>
      </c>
      <c r="J20" s="15" t="s">
        <v>611</v>
      </c>
    </row>
    <row r="21" ht="26.1" customHeight="1" spans="1:10">
      <c r="A21" s="16" t="s">
        <v>731</v>
      </c>
      <c r="B21" s="21" t="s">
        <v>738</v>
      </c>
      <c r="C21" s="17" t="s">
        <v>806</v>
      </c>
      <c r="D21" s="8" t="s">
        <v>611</v>
      </c>
      <c r="E21" s="18" t="s">
        <v>807</v>
      </c>
      <c r="F21" s="12" t="s">
        <v>695</v>
      </c>
      <c r="G21" s="18" t="s">
        <v>807</v>
      </c>
      <c r="H21" s="12">
        <v>15</v>
      </c>
      <c r="I21" s="12">
        <v>15</v>
      </c>
      <c r="J21" s="15" t="s">
        <v>611</v>
      </c>
    </row>
    <row r="22" ht="26.1" customHeight="1" spans="1:10">
      <c r="A22" s="7"/>
      <c r="B22" s="10"/>
      <c r="C22" s="17" t="s">
        <v>808</v>
      </c>
      <c r="D22" s="8"/>
      <c r="E22" s="18">
        <v>1</v>
      </c>
      <c r="F22" s="12" t="s">
        <v>695</v>
      </c>
      <c r="G22" s="18">
        <v>1</v>
      </c>
      <c r="H22" s="12">
        <v>15</v>
      </c>
      <c r="I22" s="12">
        <v>15</v>
      </c>
      <c r="J22" s="15"/>
    </row>
    <row r="23" ht="26.1" customHeight="1" spans="1:10">
      <c r="A23" s="21" t="s">
        <v>762</v>
      </c>
      <c r="B23" s="21" t="s">
        <v>809</v>
      </c>
      <c r="C23" s="17" t="s">
        <v>764</v>
      </c>
      <c r="D23" s="8"/>
      <c r="E23" s="18" t="s">
        <v>810</v>
      </c>
      <c r="F23" s="12" t="s">
        <v>695</v>
      </c>
      <c r="G23" s="18" t="s">
        <v>810</v>
      </c>
      <c r="H23" s="12">
        <v>10</v>
      </c>
      <c r="I23" s="12">
        <v>10</v>
      </c>
      <c r="J23" s="15"/>
    </row>
    <row r="24" ht="26.1" customHeight="1" spans="1:10">
      <c r="A24" s="10"/>
      <c r="B24" s="10"/>
      <c r="C24" s="17" t="s">
        <v>811</v>
      </c>
      <c r="D24" s="8" t="s">
        <v>611</v>
      </c>
      <c r="E24" s="18" t="s">
        <v>810</v>
      </c>
      <c r="F24" s="12" t="s">
        <v>695</v>
      </c>
      <c r="G24" s="18" t="s">
        <v>810</v>
      </c>
      <c r="H24" s="12">
        <v>10</v>
      </c>
      <c r="I24" s="12">
        <v>10</v>
      </c>
      <c r="J24" s="15" t="s">
        <v>611</v>
      </c>
    </row>
    <row r="25" ht="20.1" customHeight="1" spans="1:10">
      <c r="A25" s="7" t="s">
        <v>812</v>
      </c>
      <c r="B25" s="8" t="s">
        <v>611</v>
      </c>
      <c r="C25" s="8" t="s">
        <v>611</v>
      </c>
      <c r="D25" s="11" t="s">
        <v>638</v>
      </c>
      <c r="E25" s="11" t="s">
        <v>611</v>
      </c>
      <c r="F25" s="11" t="s">
        <v>611</v>
      </c>
      <c r="G25" s="11" t="s">
        <v>611</v>
      </c>
      <c r="H25" s="11" t="s">
        <v>611</v>
      </c>
      <c r="I25" s="11" t="s">
        <v>611</v>
      </c>
      <c r="J25" s="11" t="s">
        <v>611</v>
      </c>
    </row>
    <row r="26" ht="20.1" customHeight="1" spans="1:10">
      <c r="A26" s="7" t="s">
        <v>813</v>
      </c>
      <c r="B26" s="8" t="s">
        <v>611</v>
      </c>
      <c r="C26" s="8" t="s">
        <v>611</v>
      </c>
      <c r="D26" s="8" t="s">
        <v>611</v>
      </c>
      <c r="E26" s="8" t="s">
        <v>611</v>
      </c>
      <c r="F26" s="8" t="s">
        <v>611</v>
      </c>
      <c r="G26" s="8" t="s">
        <v>611</v>
      </c>
      <c r="H26" s="8">
        <f>SUM(G7,H15:H24)</f>
        <v>100</v>
      </c>
      <c r="I26" s="12">
        <f>SUM(I7,I15:I24)</f>
        <v>100</v>
      </c>
      <c r="J26" s="8" t="s">
        <v>814</v>
      </c>
    </row>
    <row r="27" ht="20.1" customHeight="1" spans="1:10">
      <c r="A27" s="22" t="s">
        <v>767</v>
      </c>
      <c r="B27" s="11" t="s">
        <v>611</v>
      </c>
      <c r="C27" s="11" t="s">
        <v>611</v>
      </c>
      <c r="D27" s="11" t="s">
        <v>611</v>
      </c>
      <c r="E27" s="11" t="s">
        <v>611</v>
      </c>
      <c r="F27" s="11" t="s">
        <v>611</v>
      </c>
      <c r="G27" s="11" t="s">
        <v>611</v>
      </c>
      <c r="H27" s="11" t="s">
        <v>611</v>
      </c>
      <c r="I27" s="11" t="s">
        <v>611</v>
      </c>
      <c r="J27" s="11" t="s">
        <v>611</v>
      </c>
    </row>
    <row r="28" ht="20.1" customHeight="1" spans="1:10">
      <c r="A28" s="22" t="s">
        <v>768</v>
      </c>
      <c r="B28" s="11" t="s">
        <v>611</v>
      </c>
      <c r="C28" s="11" t="s">
        <v>611</v>
      </c>
      <c r="D28" s="11" t="s">
        <v>611</v>
      </c>
      <c r="E28" s="11" t="s">
        <v>611</v>
      </c>
      <c r="F28" s="11" t="s">
        <v>611</v>
      </c>
      <c r="G28" s="11" t="s">
        <v>611</v>
      </c>
      <c r="H28" s="11" t="s">
        <v>611</v>
      </c>
      <c r="I28" s="11" t="s">
        <v>611</v>
      </c>
      <c r="J28" s="11" t="s">
        <v>611</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7:J27"/>
    <mergeCell ref="A28:J28"/>
    <mergeCell ref="A11:A12"/>
    <mergeCell ref="A15:A20"/>
    <mergeCell ref="A21:A22"/>
    <mergeCell ref="A23:A24"/>
    <mergeCell ref="B17:B20"/>
    <mergeCell ref="B21:B22"/>
    <mergeCell ref="B23:B24"/>
    <mergeCell ref="D15:D24"/>
    <mergeCell ref="G13:G14"/>
    <mergeCell ref="H13:H14"/>
    <mergeCell ref="I13:I14"/>
    <mergeCell ref="J13:J14"/>
    <mergeCell ref="A6:B10"/>
  </mergeCells>
  <pageMargins left="0.75" right="0.75" top="1" bottom="1" header="0.5" footer="0.5"/>
  <pageSetup paperSize="9" orientation="portrait"/>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13" workbookViewId="0">
      <selection activeCell="B27" sqref="B27"/>
    </sheetView>
  </sheetViews>
  <sheetFormatPr defaultColWidth="9" defaultRowHeight="14"/>
  <sheetData>
    <row r="1" spans="1:10">
      <c r="A1" t="s">
        <v>815</v>
      </c>
      <c r="B1" t="s">
        <v>816</v>
      </c>
      <c r="C1" t="s">
        <v>817</v>
      </c>
      <c r="D1" t="s">
        <v>818</v>
      </c>
      <c r="E1" t="s">
        <v>819</v>
      </c>
      <c r="F1" t="s">
        <v>820</v>
      </c>
      <c r="G1" t="s">
        <v>821</v>
      </c>
      <c r="H1" t="s">
        <v>822</v>
      </c>
      <c r="I1" t="s">
        <v>823</v>
      </c>
      <c r="J1" t="s">
        <v>824</v>
      </c>
    </row>
    <row r="2" spans="1:10">
      <c r="A2" t="s">
        <v>825</v>
      </c>
      <c r="B2" t="s">
        <v>826</v>
      </c>
      <c r="C2" t="s">
        <v>827</v>
      </c>
      <c r="D2" t="s">
        <v>828</v>
      </c>
      <c r="E2" t="s">
        <v>829</v>
      </c>
      <c r="F2" t="s">
        <v>830</v>
      </c>
      <c r="G2" t="s">
        <v>831</v>
      </c>
      <c r="H2" t="s">
        <v>832</v>
      </c>
      <c r="I2" t="s">
        <v>833</v>
      </c>
      <c r="J2" t="s">
        <v>834</v>
      </c>
    </row>
    <row r="3" spans="1:10">
      <c r="A3" t="s">
        <v>835</v>
      </c>
      <c r="B3" t="s">
        <v>836</v>
      </c>
      <c r="C3" t="s">
        <v>837</v>
      </c>
      <c r="D3" t="s">
        <v>838</v>
      </c>
      <c r="E3" t="s">
        <v>839</v>
      </c>
      <c r="F3" t="s">
        <v>840</v>
      </c>
      <c r="G3" t="s">
        <v>841</v>
      </c>
      <c r="H3" t="s">
        <v>842</v>
      </c>
      <c r="I3" t="s">
        <v>843</v>
      </c>
      <c r="J3" t="s">
        <v>844</v>
      </c>
    </row>
    <row r="4" spans="1:10">
      <c r="A4" t="s">
        <v>845</v>
      </c>
      <c r="B4" t="s">
        <v>846</v>
      </c>
      <c r="C4" t="s">
        <v>847</v>
      </c>
      <c r="D4" t="s">
        <v>848</v>
      </c>
      <c r="E4" t="s">
        <v>849</v>
      </c>
      <c r="G4" t="s">
        <v>850</v>
      </c>
      <c r="H4" t="s">
        <v>851</v>
      </c>
      <c r="I4" t="s">
        <v>852</v>
      </c>
      <c r="J4" t="s">
        <v>853</v>
      </c>
    </row>
    <row r="5" spans="1:10">
      <c r="A5" t="s">
        <v>854</v>
      </c>
      <c r="B5" t="s">
        <v>855</v>
      </c>
      <c r="C5" t="s">
        <v>856</v>
      </c>
      <c r="D5" t="s">
        <v>857</v>
      </c>
      <c r="E5" t="s">
        <v>858</v>
      </c>
      <c r="G5" t="s">
        <v>859</v>
      </c>
      <c r="H5" t="s">
        <v>860</v>
      </c>
      <c r="I5" t="s">
        <v>861</v>
      </c>
      <c r="J5" t="s">
        <v>862</v>
      </c>
    </row>
    <row r="6" spans="1:10">
      <c r="A6" t="s">
        <v>863</v>
      </c>
      <c r="B6" t="s">
        <v>864</v>
      </c>
      <c r="C6" t="s">
        <v>865</v>
      </c>
      <c r="D6" t="s">
        <v>866</v>
      </c>
      <c r="E6" t="s">
        <v>867</v>
      </c>
      <c r="G6" t="s">
        <v>868</v>
      </c>
      <c r="H6" t="s">
        <v>869</v>
      </c>
      <c r="I6" t="s">
        <v>870</v>
      </c>
      <c r="J6" t="s">
        <v>871</v>
      </c>
    </row>
    <row r="7" spans="1:10">
      <c r="A7" t="s">
        <v>872</v>
      </c>
      <c r="B7" t="s">
        <v>873</v>
      </c>
      <c r="D7" t="s">
        <v>874</v>
      </c>
      <c r="E7" t="s">
        <v>875</v>
      </c>
      <c r="G7" t="s">
        <v>876</v>
      </c>
      <c r="H7" t="s">
        <v>877</v>
      </c>
      <c r="I7" t="s">
        <v>878</v>
      </c>
      <c r="J7" t="s">
        <v>879</v>
      </c>
    </row>
    <row r="8" spans="1:10">
      <c r="A8" t="s">
        <v>880</v>
      </c>
      <c r="B8" t="s">
        <v>881</v>
      </c>
      <c r="D8" t="s">
        <v>882</v>
      </c>
      <c r="E8" t="s">
        <v>883</v>
      </c>
      <c r="G8" t="s">
        <v>884</v>
      </c>
      <c r="J8" t="s">
        <v>885</v>
      </c>
    </row>
    <row r="9" spans="1:10">
      <c r="A9" t="s">
        <v>886</v>
      </c>
      <c r="B9" t="s">
        <v>887</v>
      </c>
      <c r="D9" t="s">
        <v>888</v>
      </c>
      <c r="E9" t="s">
        <v>889</v>
      </c>
      <c r="G9" t="s">
        <v>865</v>
      </c>
      <c r="J9" t="s">
        <v>890</v>
      </c>
    </row>
    <row r="10" spans="1:5">
      <c r="A10" t="s">
        <v>891</v>
      </c>
      <c r="B10" t="s">
        <v>892</v>
      </c>
      <c r="E10" t="s">
        <v>893</v>
      </c>
    </row>
    <row r="11" spans="1:5">
      <c r="A11" t="s">
        <v>894</v>
      </c>
      <c r="B11" t="s">
        <v>895</v>
      </c>
      <c r="E11" t="s">
        <v>896</v>
      </c>
    </row>
    <row r="12" spans="1:2">
      <c r="A12" t="s">
        <v>897</v>
      </c>
      <c r="B12" t="s">
        <v>898</v>
      </c>
    </row>
    <row r="13" spans="1:2">
      <c r="A13" t="s">
        <v>899</v>
      </c>
      <c r="B13" t="s">
        <v>900</v>
      </c>
    </row>
    <row r="14" spans="1:2">
      <c r="A14" t="s">
        <v>901</v>
      </c>
      <c r="B14" t="s">
        <v>902</v>
      </c>
    </row>
    <row r="15" spans="1:2">
      <c r="A15" t="s">
        <v>903</v>
      </c>
      <c r="B15" t="s">
        <v>904</v>
      </c>
    </row>
    <row r="16" spans="1:2">
      <c r="A16" t="s">
        <v>905</v>
      </c>
      <c r="B16" t="s">
        <v>906</v>
      </c>
    </row>
    <row r="17" spans="1:2">
      <c r="A17" t="s">
        <v>907</v>
      </c>
      <c r="B17" t="s">
        <v>908</v>
      </c>
    </row>
    <row r="18" spans="1:2">
      <c r="A18" t="s">
        <v>909</v>
      </c>
      <c r="B18" t="s">
        <v>910</v>
      </c>
    </row>
    <row r="19" spans="1:2">
      <c r="A19" t="s">
        <v>911</v>
      </c>
      <c r="B19" t="s">
        <v>912</v>
      </c>
    </row>
    <row r="20" spans="1:2">
      <c r="A20" t="s">
        <v>913</v>
      </c>
      <c r="B20" t="s">
        <v>914</v>
      </c>
    </row>
    <row r="21" spans="1:2">
      <c r="A21" t="s">
        <v>915</v>
      </c>
      <c r="B21" t="s">
        <v>916</v>
      </c>
    </row>
    <row r="22" spans="1:2">
      <c r="A22" t="s">
        <v>917</v>
      </c>
      <c r="B22" t="s">
        <v>918</v>
      </c>
    </row>
    <row r="23" spans="1:2">
      <c r="A23" t="s">
        <v>919</v>
      </c>
      <c r="B23" t="s">
        <v>920</v>
      </c>
    </row>
    <row r="24" spans="1:2">
      <c r="A24" t="s">
        <v>921</v>
      </c>
      <c r="B24" t="s">
        <v>922</v>
      </c>
    </row>
    <row r="25" spans="1:2">
      <c r="A25" t="s">
        <v>923</v>
      </c>
      <c r="B25" t="s">
        <v>924</v>
      </c>
    </row>
    <row r="26" spans="1:2">
      <c r="A26" t="s">
        <v>925</v>
      </c>
      <c r="B26" t="s">
        <v>926</v>
      </c>
    </row>
    <row r="27" spans="1:2">
      <c r="A27" t="s">
        <v>927</v>
      </c>
      <c r="B27" t="s">
        <v>928</v>
      </c>
    </row>
    <row r="28" spans="1:2">
      <c r="A28" t="s">
        <v>929</v>
      </c>
      <c r="B28" t="s">
        <v>930</v>
      </c>
    </row>
    <row r="29" spans="1:2">
      <c r="A29" t="s">
        <v>931</v>
      </c>
      <c r="B29" t="s">
        <v>932</v>
      </c>
    </row>
    <row r="30" spans="1:2">
      <c r="A30" t="s">
        <v>933</v>
      </c>
      <c r="B30" t="s">
        <v>934</v>
      </c>
    </row>
    <row r="31" spans="1:2">
      <c r="A31" t="s">
        <v>935</v>
      </c>
      <c r="B31" t="s">
        <v>936</v>
      </c>
    </row>
    <row r="32" spans="1:2">
      <c r="A32" t="s">
        <v>937</v>
      </c>
      <c r="B32" t="s">
        <v>938</v>
      </c>
    </row>
    <row r="33" spans="1:2">
      <c r="A33" t="s">
        <v>939</v>
      </c>
      <c r="B33" t="s">
        <v>940</v>
      </c>
    </row>
    <row r="34" spans="1:2">
      <c r="A34" t="s">
        <v>941</v>
      </c>
      <c r="B34" t="s">
        <v>942</v>
      </c>
    </row>
    <row r="35" spans="1:2">
      <c r="A35" t="s">
        <v>943</v>
      </c>
      <c r="B35" t="s">
        <v>944</v>
      </c>
    </row>
    <row r="36" spans="1:2">
      <c r="A36" t="s">
        <v>945</v>
      </c>
      <c r="B36" t="s">
        <v>946</v>
      </c>
    </row>
    <row r="37" spans="1:2">
      <c r="A37" t="s">
        <v>947</v>
      </c>
      <c r="B37" t="s">
        <v>948</v>
      </c>
    </row>
    <row r="38" spans="1:2">
      <c r="A38" t="s">
        <v>949</v>
      </c>
      <c r="B38" t="s">
        <v>950</v>
      </c>
    </row>
    <row r="39" spans="1:2">
      <c r="A39" t="s">
        <v>951</v>
      </c>
      <c r="B39" t="s">
        <v>952</v>
      </c>
    </row>
    <row r="40" spans="1:2">
      <c r="A40" t="s">
        <v>953</v>
      </c>
      <c r="B40" t="s">
        <v>954</v>
      </c>
    </row>
    <row r="41" spans="1:2">
      <c r="A41" t="s">
        <v>955</v>
      </c>
      <c r="B41" t="s">
        <v>956</v>
      </c>
    </row>
    <row r="42" spans="1:2">
      <c r="A42" t="s">
        <v>957</v>
      </c>
      <c r="B42" t="s">
        <v>958</v>
      </c>
    </row>
    <row r="43" spans="1:2">
      <c r="A43" t="s">
        <v>959</v>
      </c>
      <c r="B43" t="s">
        <v>960</v>
      </c>
    </row>
    <row r="44" spans="1:2">
      <c r="A44" t="s">
        <v>961</v>
      </c>
      <c r="B44" t="s">
        <v>962</v>
      </c>
    </row>
    <row r="45" spans="1:2">
      <c r="A45" t="s">
        <v>963</v>
      </c>
      <c r="B45" t="s">
        <v>964</v>
      </c>
    </row>
    <row r="46" spans="1:2">
      <c r="A46" t="s">
        <v>965</v>
      </c>
      <c r="B46" t="s">
        <v>966</v>
      </c>
    </row>
    <row r="47" spans="1:2">
      <c r="A47" t="s">
        <v>967</v>
      </c>
      <c r="B47" t="s">
        <v>968</v>
      </c>
    </row>
    <row r="48" spans="1:2">
      <c r="A48" t="s">
        <v>969</v>
      </c>
      <c r="B48" t="s">
        <v>970</v>
      </c>
    </row>
    <row r="49" spans="1:2">
      <c r="A49" t="s">
        <v>971</v>
      </c>
      <c r="B49" t="s">
        <v>972</v>
      </c>
    </row>
    <row r="50" spans="1:2">
      <c r="A50" t="s">
        <v>973</v>
      </c>
      <c r="B50" t="s">
        <v>974</v>
      </c>
    </row>
    <row r="51" spans="1:2">
      <c r="A51" t="s">
        <v>975</v>
      </c>
      <c r="B51" t="s">
        <v>976</v>
      </c>
    </row>
    <row r="52" spans="1:2">
      <c r="A52" t="s">
        <v>977</v>
      </c>
      <c r="B52" t="s">
        <v>978</v>
      </c>
    </row>
    <row r="53" spans="1:2">
      <c r="A53" t="s">
        <v>979</v>
      </c>
      <c r="B53" t="s">
        <v>980</v>
      </c>
    </row>
    <row r="54" spans="1:2">
      <c r="A54" t="s">
        <v>981</v>
      </c>
      <c r="B54" t="s">
        <v>982</v>
      </c>
    </row>
    <row r="55" spans="1:2">
      <c r="A55" t="s">
        <v>983</v>
      </c>
      <c r="B55" t="s">
        <v>984</v>
      </c>
    </row>
    <row r="56" spans="1:2">
      <c r="A56" t="s">
        <v>985</v>
      </c>
      <c r="B56" t="s">
        <v>986</v>
      </c>
    </row>
    <row r="57" spans="1:2">
      <c r="A57" t="s">
        <v>987</v>
      </c>
      <c r="B57" t="s">
        <v>988</v>
      </c>
    </row>
    <row r="58" spans="1:2">
      <c r="A58" t="s">
        <v>989</v>
      </c>
      <c r="B58" t="s">
        <v>990</v>
      </c>
    </row>
    <row r="59" spans="1:2">
      <c r="A59" t="s">
        <v>991</v>
      </c>
      <c r="B59" t="s">
        <v>992</v>
      </c>
    </row>
    <row r="60" spans="1:2">
      <c r="A60" t="s">
        <v>993</v>
      </c>
      <c r="B60" t="s">
        <v>994</v>
      </c>
    </row>
    <row r="61" spans="1:2">
      <c r="A61" t="s">
        <v>995</v>
      </c>
      <c r="B61" t="s">
        <v>996</v>
      </c>
    </row>
    <row r="62" spans="1:2">
      <c r="A62" t="s">
        <v>997</v>
      </c>
      <c r="B62" t="s">
        <v>998</v>
      </c>
    </row>
    <row r="63" spans="1:2">
      <c r="A63" t="s">
        <v>999</v>
      </c>
      <c r="B63" t="s">
        <v>1000</v>
      </c>
    </row>
    <row r="64" spans="1:2">
      <c r="A64" t="s">
        <v>1001</v>
      </c>
      <c r="B64" t="s">
        <v>1002</v>
      </c>
    </row>
    <row r="65" spans="1:2">
      <c r="A65" t="s">
        <v>1003</v>
      </c>
      <c r="B65" t="s">
        <v>1004</v>
      </c>
    </row>
    <row r="66" spans="1:2">
      <c r="A66" t="s">
        <v>1005</v>
      </c>
      <c r="B66" t="s">
        <v>1006</v>
      </c>
    </row>
    <row r="67" spans="1:2">
      <c r="A67" t="s">
        <v>1007</v>
      </c>
      <c r="B67" t="s">
        <v>1008</v>
      </c>
    </row>
    <row r="68" spans="1:2">
      <c r="A68" t="s">
        <v>1009</v>
      </c>
      <c r="B68" t="s">
        <v>1010</v>
      </c>
    </row>
    <row r="69" spans="1:2">
      <c r="A69" t="s">
        <v>1011</v>
      </c>
      <c r="B69" t="s">
        <v>1012</v>
      </c>
    </row>
    <row r="70" spans="1:2">
      <c r="A70" t="s">
        <v>1013</v>
      </c>
      <c r="B70" t="s">
        <v>1014</v>
      </c>
    </row>
    <row r="71" spans="1:2">
      <c r="A71" t="s">
        <v>1015</v>
      </c>
      <c r="B71" t="s">
        <v>1016</v>
      </c>
    </row>
    <row r="72" spans="1:2">
      <c r="A72" t="s">
        <v>1017</v>
      </c>
      <c r="B72" t="s">
        <v>1018</v>
      </c>
    </row>
    <row r="73" spans="1:2">
      <c r="A73" t="s">
        <v>1019</v>
      </c>
      <c r="B73" t="s">
        <v>1020</v>
      </c>
    </row>
    <row r="74" spans="1:2">
      <c r="A74" t="s">
        <v>1021</v>
      </c>
      <c r="B74" t="s">
        <v>1022</v>
      </c>
    </row>
    <row r="75" spans="1:2">
      <c r="A75" t="s">
        <v>1023</v>
      </c>
      <c r="B75" t="s">
        <v>1024</v>
      </c>
    </row>
    <row r="76" spans="1:2">
      <c r="A76" t="s">
        <v>1025</v>
      </c>
      <c r="B76" t="s">
        <v>1026</v>
      </c>
    </row>
    <row r="77" spans="1:2">
      <c r="A77" t="s">
        <v>1027</v>
      </c>
      <c r="B77" t="s">
        <v>1028</v>
      </c>
    </row>
    <row r="78" spans="1:2">
      <c r="A78" t="s">
        <v>1029</v>
      </c>
      <c r="B78" t="s">
        <v>1030</v>
      </c>
    </row>
    <row r="79" spans="1:2">
      <c r="A79" t="s">
        <v>1031</v>
      </c>
      <c r="B79" t="s">
        <v>1032</v>
      </c>
    </row>
    <row r="80" spans="1:2">
      <c r="A80" t="s">
        <v>1033</v>
      </c>
      <c r="B80" t="s">
        <v>1034</v>
      </c>
    </row>
    <row r="81" spans="1:2">
      <c r="A81" t="s">
        <v>1035</v>
      </c>
      <c r="B81" t="s">
        <v>1036</v>
      </c>
    </row>
    <row r="82" spans="1:2">
      <c r="A82" t="s">
        <v>1037</v>
      </c>
      <c r="B82" t="s">
        <v>1038</v>
      </c>
    </row>
    <row r="83" spans="1:2">
      <c r="A83" t="s">
        <v>1039</v>
      </c>
      <c r="B83" t="s">
        <v>1040</v>
      </c>
    </row>
    <row r="84" spans="1:2">
      <c r="A84" t="s">
        <v>1041</v>
      </c>
      <c r="B84" t="s">
        <v>1042</v>
      </c>
    </row>
    <row r="85" spans="1:2">
      <c r="A85" t="s">
        <v>1043</v>
      </c>
      <c r="B85" t="s">
        <v>1044</v>
      </c>
    </row>
    <row r="86" spans="1:2">
      <c r="A86" t="s">
        <v>1045</v>
      </c>
      <c r="B86" t="s">
        <v>1046</v>
      </c>
    </row>
    <row r="87" spans="1:2">
      <c r="A87" t="s">
        <v>1047</v>
      </c>
      <c r="B87" t="s">
        <v>1048</v>
      </c>
    </row>
    <row r="88" spans="1:2">
      <c r="A88" t="s">
        <v>1049</v>
      </c>
      <c r="B88" t="s">
        <v>1050</v>
      </c>
    </row>
    <row r="89" spans="1:2">
      <c r="A89" t="s">
        <v>1051</v>
      </c>
      <c r="B89" t="s">
        <v>1052</v>
      </c>
    </row>
    <row r="90" spans="1:2">
      <c r="A90" t="s">
        <v>1053</v>
      </c>
      <c r="B90" t="s">
        <v>1054</v>
      </c>
    </row>
    <row r="91" spans="1:2">
      <c r="A91" t="s">
        <v>1055</v>
      </c>
      <c r="B91" t="s">
        <v>1056</v>
      </c>
    </row>
    <row r="92" spans="1:2">
      <c r="A92" t="s">
        <v>1057</v>
      </c>
      <c r="B92" t="s">
        <v>1058</v>
      </c>
    </row>
    <row r="93" spans="1:2">
      <c r="A93" t="s">
        <v>1059</v>
      </c>
      <c r="B93" t="s">
        <v>1060</v>
      </c>
    </row>
    <row r="94" spans="1:2">
      <c r="A94" t="s">
        <v>1061</v>
      </c>
      <c r="B94" t="s">
        <v>1062</v>
      </c>
    </row>
    <row r="95" spans="1:2">
      <c r="A95" t="s">
        <v>1063</v>
      </c>
      <c r="B95" t="s">
        <v>1064</v>
      </c>
    </row>
    <row r="96" spans="1:2">
      <c r="A96" t="s">
        <v>1065</v>
      </c>
      <c r="B96" t="s">
        <v>1066</v>
      </c>
    </row>
    <row r="97" spans="1:2">
      <c r="A97" t="s">
        <v>1067</v>
      </c>
      <c r="B97" t="s">
        <v>1068</v>
      </c>
    </row>
    <row r="98" spans="1:2">
      <c r="A98" t="s">
        <v>1069</v>
      </c>
      <c r="B98" t="s">
        <v>1070</v>
      </c>
    </row>
    <row r="99" spans="1:2">
      <c r="A99" t="s">
        <v>1071</v>
      </c>
      <c r="B99" t="s">
        <v>1072</v>
      </c>
    </row>
    <row r="100" spans="1:2">
      <c r="A100" t="s">
        <v>1073</v>
      </c>
      <c r="B100" t="s">
        <v>1074</v>
      </c>
    </row>
    <row r="101" spans="1:2">
      <c r="A101" t="s">
        <v>1075</v>
      </c>
      <c r="B101" t="s">
        <v>1076</v>
      </c>
    </row>
    <row r="102" spans="1:2">
      <c r="A102" t="s">
        <v>1077</v>
      </c>
      <c r="B102" t="s">
        <v>1078</v>
      </c>
    </row>
    <row r="103" spans="1:2">
      <c r="A103" t="s">
        <v>1079</v>
      </c>
      <c r="B103" t="s">
        <v>1080</v>
      </c>
    </row>
    <row r="104" spans="1:2">
      <c r="A104" t="s">
        <v>1081</v>
      </c>
      <c r="B104" t="s">
        <v>1082</v>
      </c>
    </row>
    <row r="105" spans="1:2">
      <c r="A105" t="s">
        <v>1083</v>
      </c>
      <c r="B105" t="s">
        <v>1084</v>
      </c>
    </row>
    <row r="106" spans="1:2">
      <c r="A106" t="s">
        <v>1085</v>
      </c>
      <c r="B106" t="s">
        <v>1086</v>
      </c>
    </row>
    <row r="107" spans="1:2">
      <c r="A107" t="s">
        <v>1087</v>
      </c>
      <c r="B107" t="s">
        <v>1088</v>
      </c>
    </row>
    <row r="108" spans="1:2">
      <c r="A108" t="s">
        <v>1089</v>
      </c>
      <c r="B108" t="s">
        <v>1090</v>
      </c>
    </row>
    <row r="109" spans="1:2">
      <c r="A109" t="s">
        <v>1091</v>
      </c>
      <c r="B109" t="s">
        <v>1092</v>
      </c>
    </row>
    <row r="110" spans="1:2">
      <c r="A110" t="s">
        <v>1093</v>
      </c>
      <c r="B110" t="s">
        <v>1094</v>
      </c>
    </row>
    <row r="111" spans="1:2">
      <c r="A111" t="s">
        <v>1095</v>
      </c>
      <c r="B111" t="s">
        <v>1096</v>
      </c>
    </row>
    <row r="112" spans="1:2">
      <c r="A112" t="s">
        <v>1097</v>
      </c>
      <c r="B112" t="s">
        <v>1098</v>
      </c>
    </row>
    <row r="113" spans="1:2">
      <c r="A113" t="s">
        <v>1099</v>
      </c>
      <c r="B113" t="s">
        <v>1100</v>
      </c>
    </row>
    <row r="114" spans="1:2">
      <c r="A114" t="s">
        <v>1101</v>
      </c>
      <c r="B114" t="s">
        <v>1102</v>
      </c>
    </row>
    <row r="115" spans="1:2">
      <c r="A115" t="s">
        <v>1103</v>
      </c>
      <c r="B115" t="s">
        <v>1104</v>
      </c>
    </row>
    <row r="116" spans="1:2">
      <c r="A116" t="s">
        <v>1105</v>
      </c>
      <c r="B116" t="s">
        <v>1106</v>
      </c>
    </row>
    <row r="117" spans="1:2">
      <c r="A117" t="s">
        <v>1107</v>
      </c>
      <c r="B117" t="s">
        <v>1108</v>
      </c>
    </row>
    <row r="118" spans="1:2">
      <c r="A118" t="s">
        <v>1109</v>
      </c>
      <c r="B118" t="s">
        <v>1110</v>
      </c>
    </row>
    <row r="119" spans="2:2">
      <c r="B119" t="s">
        <v>1111</v>
      </c>
    </row>
    <row r="120" spans="2:2">
      <c r="B120" t="s">
        <v>1112</v>
      </c>
    </row>
    <row r="121" spans="2:2">
      <c r="B121" t="s">
        <v>1113</v>
      </c>
    </row>
    <row r="122" spans="2:2">
      <c r="B122" t="s">
        <v>1114</v>
      </c>
    </row>
    <row r="123" spans="2:2">
      <c r="B123" t="s">
        <v>1115</v>
      </c>
    </row>
    <row r="124" spans="2:2">
      <c r="B124" t="s">
        <v>1116</v>
      </c>
    </row>
    <row r="125" spans="2:2">
      <c r="B125" t="s">
        <v>1117</v>
      </c>
    </row>
    <row r="126" spans="2:2">
      <c r="B126" t="s">
        <v>1118</v>
      </c>
    </row>
    <row r="127" spans="2:2">
      <c r="B127" t="s">
        <v>1119</v>
      </c>
    </row>
    <row r="128" spans="2:2">
      <c r="B128" t="s">
        <v>1120</v>
      </c>
    </row>
    <row r="129" spans="2:2">
      <c r="B129" t="s">
        <v>1121</v>
      </c>
    </row>
    <row r="130" spans="2:2">
      <c r="B130" t="s">
        <v>1122</v>
      </c>
    </row>
    <row r="131" spans="2:2">
      <c r="B131" t="s">
        <v>1123</v>
      </c>
    </row>
    <row r="132" spans="2:2">
      <c r="B132" t="s">
        <v>1124</v>
      </c>
    </row>
    <row r="133" spans="2:2">
      <c r="B133" t="s">
        <v>1125</v>
      </c>
    </row>
    <row r="134" spans="2:2">
      <c r="B134" t="s">
        <v>1126</v>
      </c>
    </row>
    <row r="135" spans="2:2">
      <c r="B135" t="s">
        <v>1127</v>
      </c>
    </row>
    <row r="136" spans="2:2">
      <c r="B136" t="s">
        <v>1128</v>
      </c>
    </row>
    <row r="137" spans="2:2">
      <c r="B137" t="s">
        <v>1129</v>
      </c>
    </row>
    <row r="138" spans="2:2">
      <c r="B138" t="s">
        <v>1130</v>
      </c>
    </row>
    <row r="139" spans="2:2">
      <c r="B139" t="s">
        <v>1131</v>
      </c>
    </row>
    <row r="140" spans="2:2">
      <c r="B140" t="s">
        <v>1132</v>
      </c>
    </row>
    <row r="141" spans="2:2">
      <c r="B141" t="s">
        <v>1133</v>
      </c>
    </row>
    <row r="142" spans="2:2">
      <c r="B142" t="s">
        <v>1134</v>
      </c>
    </row>
    <row r="143" spans="2:2">
      <c r="B143" t="s">
        <v>1135</v>
      </c>
    </row>
    <row r="144" spans="2:2">
      <c r="B144" t="s">
        <v>1136</v>
      </c>
    </row>
    <row r="145" spans="2:2">
      <c r="B145" t="s">
        <v>1137</v>
      </c>
    </row>
    <row r="146" spans="2:2">
      <c r="B146" t="s">
        <v>1138</v>
      </c>
    </row>
    <row r="147" spans="2:2">
      <c r="B147" t="s">
        <v>1139</v>
      </c>
    </row>
    <row r="148" spans="2:2">
      <c r="B148" t="s">
        <v>1140</v>
      </c>
    </row>
    <row r="149" spans="2:2">
      <c r="B149" t="s">
        <v>1141</v>
      </c>
    </row>
    <row r="150" spans="2:2">
      <c r="B150" t="s">
        <v>1142</v>
      </c>
    </row>
    <row r="151" spans="2:2">
      <c r="B151" t="s">
        <v>1143</v>
      </c>
    </row>
    <row r="152" spans="2:2">
      <c r="B152" t="s">
        <v>1144</v>
      </c>
    </row>
    <row r="153" spans="2:2">
      <c r="B153" t="s">
        <v>1145</v>
      </c>
    </row>
    <row r="154" spans="2:2">
      <c r="B154" t="s">
        <v>1146</v>
      </c>
    </row>
    <row r="155" spans="2:2">
      <c r="B155" t="s">
        <v>1147</v>
      </c>
    </row>
    <row r="156" spans="2:2">
      <c r="B156" t="s">
        <v>1148</v>
      </c>
    </row>
    <row r="157" spans="2:2">
      <c r="B157" t="s">
        <v>1149</v>
      </c>
    </row>
    <row r="158" spans="2:2">
      <c r="B158" t="s">
        <v>1150</v>
      </c>
    </row>
    <row r="159" spans="2:2">
      <c r="B159" t="s">
        <v>1151</v>
      </c>
    </row>
    <row r="160" spans="2:2">
      <c r="B160" t="s">
        <v>1152</v>
      </c>
    </row>
    <row r="161" spans="2:2">
      <c r="B161" t="s">
        <v>1153</v>
      </c>
    </row>
    <row r="162" spans="2:2">
      <c r="B162" t="s">
        <v>1154</v>
      </c>
    </row>
    <row r="163" spans="2:2">
      <c r="B163" t="s">
        <v>1155</v>
      </c>
    </row>
    <row r="164" spans="2:2">
      <c r="B164" t="s">
        <v>1156</v>
      </c>
    </row>
    <row r="165" spans="2:2">
      <c r="B165" t="s">
        <v>1157</v>
      </c>
    </row>
    <row r="166" spans="2:2">
      <c r="B166" t="s">
        <v>1158</v>
      </c>
    </row>
    <row r="167" spans="2:2">
      <c r="B167" t="s">
        <v>1159</v>
      </c>
    </row>
    <row r="168" spans="2:2">
      <c r="B168" t="s">
        <v>1160</v>
      </c>
    </row>
    <row r="169" spans="2:2">
      <c r="B169" t="s">
        <v>1161</v>
      </c>
    </row>
    <row r="170" spans="2:2">
      <c r="B170" t="s">
        <v>1162</v>
      </c>
    </row>
    <row r="171" spans="2:2">
      <c r="B171" t="s">
        <v>1163</v>
      </c>
    </row>
    <row r="172" spans="2:2">
      <c r="B172" t="s">
        <v>1164</v>
      </c>
    </row>
    <row r="173" spans="2:2">
      <c r="B173" t="s">
        <v>1165</v>
      </c>
    </row>
    <row r="174" spans="2:2">
      <c r="B174" t="s">
        <v>1166</v>
      </c>
    </row>
    <row r="175" spans="2:2">
      <c r="B175" t="s">
        <v>1167</v>
      </c>
    </row>
    <row r="176" spans="2:2">
      <c r="B176" t="s">
        <v>1168</v>
      </c>
    </row>
    <row r="177" spans="2:2">
      <c r="B177" t="s">
        <v>1169</v>
      </c>
    </row>
    <row r="178" spans="2:2">
      <c r="B178" t="s">
        <v>1170</v>
      </c>
    </row>
    <row r="179" spans="2:2">
      <c r="B179" t="s">
        <v>1171</v>
      </c>
    </row>
    <row r="180" spans="2:2">
      <c r="B180" t="s">
        <v>1172</v>
      </c>
    </row>
    <row r="181" spans="2:2">
      <c r="B181" t="s">
        <v>1173</v>
      </c>
    </row>
    <row r="182" spans="2:2">
      <c r="B182" t="s">
        <v>1174</v>
      </c>
    </row>
    <row r="183" spans="2:2">
      <c r="B183" t="s">
        <v>1175</v>
      </c>
    </row>
    <row r="184" spans="2:2">
      <c r="B184" t="s">
        <v>1176</v>
      </c>
    </row>
    <row r="185" spans="2:2">
      <c r="B185" t="s">
        <v>1177</v>
      </c>
    </row>
    <row r="186" spans="2:2">
      <c r="B186" t="s">
        <v>1178</v>
      </c>
    </row>
    <row r="187" spans="2:2">
      <c r="B187" t="s">
        <v>1179</v>
      </c>
    </row>
    <row r="188" spans="2:2">
      <c r="B188" t="s">
        <v>1180</v>
      </c>
    </row>
    <row r="189" spans="2:2">
      <c r="B189" t="s">
        <v>1181</v>
      </c>
    </row>
    <row r="190" spans="2:2">
      <c r="B190" t="s">
        <v>1182</v>
      </c>
    </row>
    <row r="191" spans="2:2">
      <c r="B191" t="s">
        <v>1183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
  <cols>
    <col min="1" max="3" width="3.25454545454545" style="73" customWidth="1"/>
    <col min="4" max="4" width="38" style="73" customWidth="1"/>
    <col min="5" max="8" width="18.7545454545455" style="73" customWidth="1"/>
    <col min="9" max="9" width="17.8727272727273" style="73" customWidth="1"/>
    <col min="10" max="12" width="18.7545454545455" style="73" customWidth="1"/>
    <col min="13" max="16384" width="9" style="73"/>
  </cols>
  <sheetData>
    <row r="1" ht="27.5" spans="1:12">
      <c r="A1" s="84" t="s">
        <v>114</v>
      </c>
      <c r="B1" s="84"/>
      <c r="C1" s="84"/>
      <c r="D1" s="84"/>
      <c r="E1" s="84"/>
      <c r="F1" s="84"/>
      <c r="G1" s="84"/>
      <c r="H1" s="84"/>
      <c r="I1" s="84"/>
      <c r="J1" s="84"/>
      <c r="K1" s="84"/>
      <c r="L1" s="84"/>
    </row>
    <row r="2" ht="15" spans="12:12">
      <c r="L2" s="75" t="s">
        <v>115</v>
      </c>
    </row>
    <row r="3" ht="15" spans="1:12">
      <c r="A3" s="75" t="s">
        <v>2</v>
      </c>
      <c r="L3" s="75" t="s">
        <v>3</v>
      </c>
    </row>
    <row r="4" ht="19.5" customHeight="1" spans="1:12">
      <c r="A4" s="76" t="s">
        <v>6</v>
      </c>
      <c r="B4" s="76"/>
      <c r="C4" s="76"/>
      <c r="D4" s="76"/>
      <c r="E4" s="81" t="s">
        <v>97</v>
      </c>
      <c r="F4" s="81" t="s">
        <v>116</v>
      </c>
      <c r="G4" s="81" t="s">
        <v>117</v>
      </c>
      <c r="H4" s="81" t="s">
        <v>118</v>
      </c>
      <c r="I4" s="81"/>
      <c r="J4" s="81" t="s">
        <v>119</v>
      </c>
      <c r="K4" s="81" t="s">
        <v>120</v>
      </c>
      <c r="L4" s="81" t="s">
        <v>121</v>
      </c>
    </row>
    <row r="5" ht="19.5" customHeight="1" spans="1:12">
      <c r="A5" s="81" t="s">
        <v>122</v>
      </c>
      <c r="B5" s="81"/>
      <c r="C5" s="81"/>
      <c r="D5" s="76" t="s">
        <v>123</v>
      </c>
      <c r="E5" s="81"/>
      <c r="F5" s="81"/>
      <c r="G5" s="81"/>
      <c r="H5" s="81" t="s">
        <v>124</v>
      </c>
      <c r="I5" s="81" t="s">
        <v>125</v>
      </c>
      <c r="J5" s="81"/>
      <c r="K5" s="81"/>
      <c r="L5" s="81" t="s">
        <v>124</v>
      </c>
    </row>
    <row r="6" ht="19.5" customHeight="1" spans="1:12">
      <c r="A6" s="81"/>
      <c r="B6" s="81"/>
      <c r="C6" s="81"/>
      <c r="D6" s="76"/>
      <c r="E6" s="81"/>
      <c r="F6" s="81"/>
      <c r="G6" s="81"/>
      <c r="H6" s="81"/>
      <c r="I6" s="81"/>
      <c r="J6" s="81"/>
      <c r="K6" s="81"/>
      <c r="L6" s="81"/>
    </row>
    <row r="7" ht="19.5" customHeight="1" spans="1:12">
      <c r="A7" s="81"/>
      <c r="B7" s="81"/>
      <c r="C7" s="81"/>
      <c r="D7" s="76"/>
      <c r="E7" s="81"/>
      <c r="F7" s="81"/>
      <c r="G7" s="81"/>
      <c r="H7" s="81"/>
      <c r="I7" s="81"/>
      <c r="J7" s="81"/>
      <c r="K7" s="81"/>
      <c r="L7" s="81"/>
    </row>
    <row r="8" ht="19.5" customHeight="1" spans="1:12">
      <c r="A8" s="76" t="s">
        <v>126</v>
      </c>
      <c r="B8" s="76" t="s">
        <v>127</v>
      </c>
      <c r="C8" s="76" t="s">
        <v>128</v>
      </c>
      <c r="D8" s="76" t="s">
        <v>10</v>
      </c>
      <c r="E8" s="81" t="s">
        <v>11</v>
      </c>
      <c r="F8" s="81" t="s">
        <v>12</v>
      </c>
      <c r="G8" s="81" t="s">
        <v>20</v>
      </c>
      <c r="H8" s="81" t="s">
        <v>24</v>
      </c>
      <c r="I8" s="81" t="s">
        <v>28</v>
      </c>
      <c r="J8" s="81" t="s">
        <v>32</v>
      </c>
      <c r="K8" s="81" t="s">
        <v>36</v>
      </c>
      <c r="L8" s="81" t="s">
        <v>40</v>
      </c>
    </row>
    <row r="9" ht="19.5" customHeight="1" spans="1:12">
      <c r="A9" s="76"/>
      <c r="B9" s="76"/>
      <c r="C9" s="76"/>
      <c r="D9" s="76" t="s">
        <v>129</v>
      </c>
      <c r="E9" s="86">
        <f>SUM(E10,E15,E35,E39,E46,E56,E62,E65,E69,E72)</f>
        <v>145894.26</v>
      </c>
      <c r="F9" s="86">
        <f t="shared" ref="F9:L9" si="0">SUM(F10,F15,F35,F39,F46,F56,F62,F65,F69,F72)</f>
        <v>141532.86</v>
      </c>
      <c r="G9" s="86">
        <v>0</v>
      </c>
      <c r="H9" s="86">
        <f t="shared" si="0"/>
        <v>1212.6</v>
      </c>
      <c r="I9" s="86">
        <f t="shared" si="0"/>
        <v>1212.6</v>
      </c>
      <c r="J9" s="86">
        <f t="shared" si="0"/>
        <v>0</v>
      </c>
      <c r="K9" s="86">
        <f t="shared" si="0"/>
        <v>0</v>
      </c>
      <c r="L9" s="86">
        <f t="shared" si="0"/>
        <v>3148.8</v>
      </c>
    </row>
    <row r="10" s="97" customFormat="1" ht="19.5" customHeight="1" spans="1:12">
      <c r="A10" s="98" t="s">
        <v>130</v>
      </c>
      <c r="B10" s="98"/>
      <c r="C10" s="98"/>
      <c r="D10" s="98" t="s">
        <v>131</v>
      </c>
      <c r="E10" s="99">
        <f>SUM(E11,E13)</f>
        <v>62.52</v>
      </c>
      <c r="F10" s="99">
        <f t="shared" ref="F10:L10" si="1">SUM(F11,F13)</f>
        <v>2.52</v>
      </c>
      <c r="G10" s="99">
        <f t="shared" si="1"/>
        <v>0</v>
      </c>
      <c r="H10" s="99">
        <f t="shared" si="1"/>
        <v>0</v>
      </c>
      <c r="I10" s="99">
        <f t="shared" si="1"/>
        <v>0</v>
      </c>
      <c r="J10" s="99">
        <f t="shared" si="1"/>
        <v>0</v>
      </c>
      <c r="K10" s="99">
        <f t="shared" si="1"/>
        <v>0</v>
      </c>
      <c r="L10" s="99">
        <f t="shared" si="1"/>
        <v>60</v>
      </c>
    </row>
    <row r="11" ht="19.5" customHeight="1" spans="1:12">
      <c r="A11" s="77" t="s">
        <v>132</v>
      </c>
      <c r="B11" s="77"/>
      <c r="C11" s="77"/>
      <c r="D11" s="77" t="s">
        <v>133</v>
      </c>
      <c r="E11" s="78">
        <f>SUM(F11,G11,H11,J11,K11,L11)</f>
        <v>60</v>
      </c>
      <c r="F11" s="78">
        <v>0</v>
      </c>
      <c r="G11" s="78">
        <v>0</v>
      </c>
      <c r="H11" s="78">
        <v>0</v>
      </c>
      <c r="I11" s="78"/>
      <c r="J11" s="78">
        <v>0</v>
      </c>
      <c r="K11" s="78">
        <v>0</v>
      </c>
      <c r="L11" s="78">
        <v>60</v>
      </c>
    </row>
    <row r="12" ht="19.5" customHeight="1" spans="1:12">
      <c r="A12" s="77" t="s">
        <v>134</v>
      </c>
      <c r="B12" s="77"/>
      <c r="C12" s="77"/>
      <c r="D12" s="77" t="s">
        <v>135</v>
      </c>
      <c r="E12" s="78">
        <f t="shared" ref="E12:E75" si="2">SUM(F12,G12,H12,J12,K12,L12)</f>
        <v>60</v>
      </c>
      <c r="F12" s="78">
        <v>0</v>
      </c>
      <c r="G12" s="78">
        <v>0</v>
      </c>
      <c r="H12" s="78">
        <v>0</v>
      </c>
      <c r="I12" s="78"/>
      <c r="J12" s="78">
        <v>0</v>
      </c>
      <c r="K12" s="78">
        <v>0</v>
      </c>
      <c r="L12" s="78">
        <v>60</v>
      </c>
    </row>
    <row r="13" ht="19.5" customHeight="1" spans="1:12">
      <c r="A13" s="77" t="s">
        <v>136</v>
      </c>
      <c r="B13" s="77"/>
      <c r="C13" s="77"/>
      <c r="D13" s="77" t="s">
        <v>137</v>
      </c>
      <c r="E13" s="78">
        <f t="shared" si="2"/>
        <v>2.52</v>
      </c>
      <c r="F13" s="78">
        <v>2.52</v>
      </c>
      <c r="G13" s="78">
        <v>0</v>
      </c>
      <c r="H13" s="78">
        <v>0</v>
      </c>
      <c r="I13" s="78"/>
      <c r="J13" s="78">
        <v>0</v>
      </c>
      <c r="K13" s="78">
        <v>0</v>
      </c>
      <c r="L13" s="78">
        <v>0</v>
      </c>
    </row>
    <row r="14" ht="19.5" customHeight="1" spans="1:12">
      <c r="A14" s="77" t="s">
        <v>138</v>
      </c>
      <c r="B14" s="77"/>
      <c r="C14" s="77"/>
      <c r="D14" s="77" t="s">
        <v>139</v>
      </c>
      <c r="E14" s="78">
        <f t="shared" si="2"/>
        <v>2.52</v>
      </c>
      <c r="F14" s="78">
        <v>2.52</v>
      </c>
      <c r="G14" s="78">
        <v>0</v>
      </c>
      <c r="H14" s="78">
        <v>0</v>
      </c>
      <c r="I14" s="78"/>
      <c r="J14" s="78">
        <v>0</v>
      </c>
      <c r="K14" s="78">
        <v>0</v>
      </c>
      <c r="L14" s="78">
        <v>0</v>
      </c>
    </row>
    <row r="15" s="97" customFormat="1" ht="19.5" customHeight="1" spans="1:12">
      <c r="A15" s="98" t="s">
        <v>140</v>
      </c>
      <c r="B15" s="98"/>
      <c r="C15" s="98"/>
      <c r="D15" s="98" t="s">
        <v>141</v>
      </c>
      <c r="E15" s="100">
        <f>SUM(E16,E19,E25,E27,E29,E31,E33)</f>
        <v>115035.41</v>
      </c>
      <c r="F15" s="100">
        <f t="shared" ref="F15:L15" si="3">SUM(F16,F19,F25,F27,F29,F31,F33)</f>
        <v>111090.31</v>
      </c>
      <c r="G15" s="100">
        <f t="shared" si="3"/>
        <v>0</v>
      </c>
      <c r="H15" s="100">
        <f t="shared" si="3"/>
        <v>1212.6</v>
      </c>
      <c r="I15" s="100">
        <f t="shared" si="3"/>
        <v>1212.6</v>
      </c>
      <c r="J15" s="100">
        <f t="shared" si="3"/>
        <v>0</v>
      </c>
      <c r="K15" s="100">
        <f t="shared" si="3"/>
        <v>0</v>
      </c>
      <c r="L15" s="100">
        <f t="shared" si="3"/>
        <v>2732.5</v>
      </c>
    </row>
    <row r="16" ht="19.5" customHeight="1" spans="1:12">
      <c r="A16" s="77" t="s">
        <v>142</v>
      </c>
      <c r="B16" s="77"/>
      <c r="C16" s="77"/>
      <c r="D16" s="77" t="s">
        <v>143</v>
      </c>
      <c r="E16" s="78">
        <f t="shared" si="2"/>
        <v>862.64</v>
      </c>
      <c r="F16" s="78">
        <f>SUM(F17:F18)</f>
        <v>641.8</v>
      </c>
      <c r="G16" s="78">
        <f t="shared" ref="G16:L16" si="4">SUM(G17:G18)</f>
        <v>0</v>
      </c>
      <c r="H16" s="78">
        <f t="shared" si="4"/>
        <v>0</v>
      </c>
      <c r="I16" s="78">
        <f t="shared" si="4"/>
        <v>0</v>
      </c>
      <c r="J16" s="78">
        <f t="shared" si="4"/>
        <v>0</v>
      </c>
      <c r="K16" s="78">
        <f t="shared" si="4"/>
        <v>0</v>
      </c>
      <c r="L16" s="78">
        <f t="shared" si="4"/>
        <v>220.84</v>
      </c>
    </row>
    <row r="17" ht="19.5" customHeight="1" spans="1:12">
      <c r="A17" s="77" t="s">
        <v>144</v>
      </c>
      <c r="B17" s="77"/>
      <c r="C17" s="77"/>
      <c r="D17" s="77" t="s">
        <v>145</v>
      </c>
      <c r="E17" s="78">
        <f t="shared" si="2"/>
        <v>817.64</v>
      </c>
      <c r="F17" s="78">
        <v>596.8</v>
      </c>
      <c r="G17" s="78">
        <v>0</v>
      </c>
      <c r="H17" s="78">
        <v>0</v>
      </c>
      <c r="I17" s="78"/>
      <c r="J17" s="78">
        <v>0</v>
      </c>
      <c r="K17" s="78">
        <v>0</v>
      </c>
      <c r="L17" s="78">
        <v>220.84</v>
      </c>
    </row>
    <row r="18" ht="19.5" customHeight="1" spans="1:12">
      <c r="A18" s="77" t="s">
        <v>146</v>
      </c>
      <c r="B18" s="77"/>
      <c r="C18" s="77"/>
      <c r="D18" s="77" t="s">
        <v>147</v>
      </c>
      <c r="E18" s="78">
        <f t="shared" si="2"/>
        <v>45</v>
      </c>
      <c r="F18" s="78">
        <v>45</v>
      </c>
      <c r="G18" s="78">
        <v>0</v>
      </c>
      <c r="H18" s="78">
        <v>0</v>
      </c>
      <c r="I18" s="78"/>
      <c r="J18" s="78">
        <v>0</v>
      </c>
      <c r="K18" s="78">
        <v>0</v>
      </c>
      <c r="L18" s="78">
        <v>0</v>
      </c>
    </row>
    <row r="19" ht="19.5" customHeight="1" spans="1:12">
      <c r="A19" s="77" t="s">
        <v>148</v>
      </c>
      <c r="B19" s="77"/>
      <c r="C19" s="77"/>
      <c r="D19" s="77" t="s">
        <v>149</v>
      </c>
      <c r="E19" s="78">
        <f t="shared" si="2"/>
        <v>108586.82</v>
      </c>
      <c r="F19" s="86">
        <f>SUM(F20:F24)</f>
        <v>105157.89</v>
      </c>
      <c r="G19" s="86">
        <f t="shared" ref="G19:L19" si="5">SUM(G20:G24)</f>
        <v>0</v>
      </c>
      <c r="H19" s="86">
        <f t="shared" si="5"/>
        <v>1190.59</v>
      </c>
      <c r="I19" s="86">
        <f t="shared" si="5"/>
        <v>1190.59</v>
      </c>
      <c r="J19" s="86">
        <f t="shared" si="5"/>
        <v>0</v>
      </c>
      <c r="K19" s="86">
        <f t="shared" si="5"/>
        <v>0</v>
      </c>
      <c r="L19" s="86">
        <f t="shared" si="5"/>
        <v>2238.34</v>
      </c>
    </row>
    <row r="20" ht="19.5" customHeight="1" spans="1:12">
      <c r="A20" s="77" t="s">
        <v>150</v>
      </c>
      <c r="B20" s="77"/>
      <c r="C20" s="77"/>
      <c r="D20" s="77" t="s">
        <v>151</v>
      </c>
      <c r="E20" s="78">
        <f t="shared" si="2"/>
        <v>4298.98</v>
      </c>
      <c r="F20" s="86">
        <v>4292.79</v>
      </c>
      <c r="G20" s="78">
        <v>0</v>
      </c>
      <c r="H20" s="78">
        <v>0</v>
      </c>
      <c r="I20" s="78"/>
      <c r="J20" s="78">
        <v>0</v>
      </c>
      <c r="K20" s="78">
        <v>0</v>
      </c>
      <c r="L20" s="78">
        <v>6.19</v>
      </c>
    </row>
    <row r="21" ht="19.5" customHeight="1" spans="1:12">
      <c r="A21" s="77" t="s">
        <v>152</v>
      </c>
      <c r="B21" s="77"/>
      <c r="C21" s="77"/>
      <c r="D21" s="77" t="s">
        <v>153</v>
      </c>
      <c r="E21" s="78">
        <f t="shared" si="2"/>
        <v>50150.54</v>
      </c>
      <c r="F21" s="86">
        <v>50080.71</v>
      </c>
      <c r="G21" s="78">
        <v>0</v>
      </c>
      <c r="H21" s="78">
        <v>0</v>
      </c>
      <c r="I21" s="78"/>
      <c r="J21" s="78">
        <v>0</v>
      </c>
      <c r="K21" s="78">
        <v>0</v>
      </c>
      <c r="L21" s="78">
        <v>69.83</v>
      </c>
    </row>
    <row r="22" ht="19.5" customHeight="1" spans="1:12">
      <c r="A22" s="77" t="s">
        <v>154</v>
      </c>
      <c r="B22" s="77"/>
      <c r="C22" s="77"/>
      <c r="D22" s="77" t="s">
        <v>155</v>
      </c>
      <c r="E22" s="78">
        <f t="shared" si="2"/>
        <v>27346.99</v>
      </c>
      <c r="F22" s="86">
        <v>27321.27</v>
      </c>
      <c r="G22" s="78">
        <v>0</v>
      </c>
      <c r="H22" s="78">
        <v>0</v>
      </c>
      <c r="I22" s="78">
        <v>0</v>
      </c>
      <c r="J22" s="78">
        <v>0</v>
      </c>
      <c r="K22" s="78">
        <v>0</v>
      </c>
      <c r="L22" s="78">
        <v>25.72</v>
      </c>
    </row>
    <row r="23" ht="19.5" customHeight="1" spans="1:12">
      <c r="A23" s="77" t="s">
        <v>156</v>
      </c>
      <c r="B23" s="77"/>
      <c r="C23" s="77"/>
      <c r="D23" s="77" t="s">
        <v>157</v>
      </c>
      <c r="E23" s="78">
        <f t="shared" si="2"/>
        <v>21159.03</v>
      </c>
      <c r="F23" s="86">
        <v>18273.72</v>
      </c>
      <c r="G23" s="78">
        <v>0</v>
      </c>
      <c r="H23" s="86">
        <v>1190.59</v>
      </c>
      <c r="I23" s="86">
        <v>1190.59</v>
      </c>
      <c r="J23" s="78">
        <v>0</v>
      </c>
      <c r="K23" s="78">
        <v>0</v>
      </c>
      <c r="L23" s="86">
        <v>1694.72</v>
      </c>
    </row>
    <row r="24" ht="19.5" customHeight="1" spans="1:12">
      <c r="A24" s="77" t="s">
        <v>158</v>
      </c>
      <c r="B24" s="77"/>
      <c r="C24" s="77"/>
      <c r="D24" s="77" t="s">
        <v>159</v>
      </c>
      <c r="E24" s="78">
        <f t="shared" si="2"/>
        <v>5631.28</v>
      </c>
      <c r="F24" s="86">
        <v>5189.4</v>
      </c>
      <c r="G24" s="78">
        <v>0</v>
      </c>
      <c r="H24" s="78">
        <v>0</v>
      </c>
      <c r="I24" s="78">
        <v>0</v>
      </c>
      <c r="J24" s="78">
        <v>0</v>
      </c>
      <c r="K24" s="78">
        <v>0</v>
      </c>
      <c r="L24" s="78">
        <v>441.88</v>
      </c>
    </row>
    <row r="25" ht="19.5" customHeight="1" spans="1:12">
      <c r="A25" s="77" t="s">
        <v>160</v>
      </c>
      <c r="B25" s="77"/>
      <c r="C25" s="77"/>
      <c r="D25" s="77" t="s">
        <v>161</v>
      </c>
      <c r="E25" s="78">
        <f t="shared" si="2"/>
        <v>1570.03</v>
      </c>
      <c r="F25" s="86">
        <f>SUM(F26)</f>
        <v>1546.88</v>
      </c>
      <c r="G25" s="86">
        <f t="shared" ref="G25:L25" si="6">SUM(G26)</f>
        <v>0</v>
      </c>
      <c r="H25" s="86">
        <f t="shared" si="6"/>
        <v>22.01</v>
      </c>
      <c r="I25" s="86">
        <f t="shared" si="6"/>
        <v>22.01</v>
      </c>
      <c r="J25" s="86">
        <f t="shared" si="6"/>
        <v>0</v>
      </c>
      <c r="K25" s="86">
        <f t="shared" si="6"/>
        <v>0</v>
      </c>
      <c r="L25" s="86">
        <f t="shared" si="6"/>
        <v>1.14</v>
      </c>
    </row>
    <row r="26" ht="19.5" customHeight="1" spans="1:12">
      <c r="A26" s="77" t="s">
        <v>162</v>
      </c>
      <c r="B26" s="77"/>
      <c r="C26" s="77"/>
      <c r="D26" s="77" t="s">
        <v>163</v>
      </c>
      <c r="E26" s="78">
        <f t="shared" si="2"/>
        <v>1570.03</v>
      </c>
      <c r="F26" s="86">
        <v>1546.88</v>
      </c>
      <c r="G26" s="78">
        <v>0</v>
      </c>
      <c r="H26" s="78">
        <v>22.01</v>
      </c>
      <c r="I26" s="78">
        <v>22.01</v>
      </c>
      <c r="J26" s="78">
        <v>0</v>
      </c>
      <c r="K26" s="78">
        <v>0</v>
      </c>
      <c r="L26" s="78">
        <v>1.14</v>
      </c>
    </row>
    <row r="27" ht="19.5" customHeight="1" spans="1:12">
      <c r="A27" s="77" t="s">
        <v>164</v>
      </c>
      <c r="B27" s="77"/>
      <c r="C27" s="77"/>
      <c r="D27" s="77" t="s">
        <v>165</v>
      </c>
      <c r="E27" s="78">
        <f t="shared" si="2"/>
        <v>719.4</v>
      </c>
      <c r="F27" s="78">
        <f>SUM(F28)</f>
        <v>719.4</v>
      </c>
      <c r="G27" s="78">
        <f t="shared" ref="G27:L27" si="7">SUM(G28)</f>
        <v>0</v>
      </c>
      <c r="H27" s="78">
        <f t="shared" si="7"/>
        <v>0</v>
      </c>
      <c r="I27" s="78">
        <f t="shared" si="7"/>
        <v>0</v>
      </c>
      <c r="J27" s="78">
        <f t="shared" si="7"/>
        <v>0</v>
      </c>
      <c r="K27" s="78">
        <f t="shared" si="7"/>
        <v>0</v>
      </c>
      <c r="L27" s="78">
        <f t="shared" si="7"/>
        <v>0</v>
      </c>
    </row>
    <row r="28" ht="19.5" customHeight="1" spans="1:12">
      <c r="A28" s="77" t="s">
        <v>166</v>
      </c>
      <c r="B28" s="77"/>
      <c r="C28" s="77"/>
      <c r="D28" s="77" t="s">
        <v>167</v>
      </c>
      <c r="E28" s="78">
        <f t="shared" si="2"/>
        <v>719.4</v>
      </c>
      <c r="F28" s="78">
        <v>719.4</v>
      </c>
      <c r="G28" s="78">
        <v>0</v>
      </c>
      <c r="H28" s="78">
        <v>0</v>
      </c>
      <c r="I28" s="78"/>
      <c r="J28" s="78">
        <v>0</v>
      </c>
      <c r="K28" s="78">
        <v>0</v>
      </c>
      <c r="L28" s="78">
        <v>0</v>
      </c>
    </row>
    <row r="29" ht="19.5" customHeight="1" spans="1:12">
      <c r="A29" s="77" t="s">
        <v>168</v>
      </c>
      <c r="B29" s="77"/>
      <c r="C29" s="77"/>
      <c r="D29" s="77" t="s">
        <v>169</v>
      </c>
      <c r="E29" s="78">
        <f t="shared" si="2"/>
        <v>713.11</v>
      </c>
      <c r="F29" s="78">
        <f>SUM(F30)</f>
        <v>700.33</v>
      </c>
      <c r="G29" s="78">
        <f t="shared" ref="G29:L29" si="8">SUM(G30)</f>
        <v>0</v>
      </c>
      <c r="H29" s="78">
        <f t="shared" si="8"/>
        <v>0</v>
      </c>
      <c r="I29" s="78">
        <f t="shared" si="8"/>
        <v>0</v>
      </c>
      <c r="J29" s="78">
        <f t="shared" si="8"/>
        <v>0</v>
      </c>
      <c r="K29" s="78">
        <f t="shared" si="8"/>
        <v>0</v>
      </c>
      <c r="L29" s="78">
        <f t="shared" si="8"/>
        <v>12.78</v>
      </c>
    </row>
    <row r="30" ht="19.5" customHeight="1" spans="1:12">
      <c r="A30" s="77" t="s">
        <v>170</v>
      </c>
      <c r="B30" s="77"/>
      <c r="C30" s="77"/>
      <c r="D30" s="77" t="s">
        <v>171</v>
      </c>
      <c r="E30" s="78">
        <f t="shared" si="2"/>
        <v>713.11</v>
      </c>
      <c r="F30" s="78">
        <v>700.33</v>
      </c>
      <c r="G30" s="78">
        <v>0</v>
      </c>
      <c r="H30" s="78">
        <v>0</v>
      </c>
      <c r="I30" s="78"/>
      <c r="J30" s="78">
        <v>0</v>
      </c>
      <c r="K30" s="78">
        <v>0</v>
      </c>
      <c r="L30" s="78">
        <v>12.78</v>
      </c>
    </row>
    <row r="31" ht="19.5" customHeight="1" spans="1:12">
      <c r="A31" s="77" t="s">
        <v>172</v>
      </c>
      <c r="B31" s="77"/>
      <c r="C31" s="77"/>
      <c r="D31" s="77" t="s">
        <v>173</v>
      </c>
      <c r="E31" s="78">
        <f t="shared" si="2"/>
        <v>2053.19</v>
      </c>
      <c r="F31" s="86">
        <f>SUM(F32)</f>
        <v>1853.19</v>
      </c>
      <c r="G31" s="86">
        <f t="shared" ref="G31:L31" si="9">SUM(G32)</f>
        <v>0</v>
      </c>
      <c r="H31" s="86">
        <f t="shared" si="9"/>
        <v>0</v>
      </c>
      <c r="I31" s="86">
        <f t="shared" si="9"/>
        <v>0</v>
      </c>
      <c r="J31" s="86">
        <f t="shared" si="9"/>
        <v>0</v>
      </c>
      <c r="K31" s="86">
        <f t="shared" si="9"/>
        <v>0</v>
      </c>
      <c r="L31" s="86">
        <f t="shared" si="9"/>
        <v>200</v>
      </c>
    </row>
    <row r="32" ht="19.5" customHeight="1" spans="1:12">
      <c r="A32" s="77" t="s">
        <v>174</v>
      </c>
      <c r="B32" s="77"/>
      <c r="C32" s="77"/>
      <c r="D32" s="77" t="s">
        <v>175</v>
      </c>
      <c r="E32" s="78">
        <f t="shared" si="2"/>
        <v>2053.19</v>
      </c>
      <c r="F32" s="86">
        <v>1853.19</v>
      </c>
      <c r="G32" s="78">
        <v>0</v>
      </c>
      <c r="H32" s="78">
        <v>0</v>
      </c>
      <c r="I32" s="78"/>
      <c r="J32" s="78">
        <v>0</v>
      </c>
      <c r="K32" s="78">
        <v>0</v>
      </c>
      <c r="L32" s="78">
        <v>200</v>
      </c>
    </row>
    <row r="33" ht="19.5" customHeight="1" spans="1:12">
      <c r="A33" s="77" t="s">
        <v>176</v>
      </c>
      <c r="B33" s="77"/>
      <c r="C33" s="77"/>
      <c r="D33" s="77" t="s">
        <v>177</v>
      </c>
      <c r="E33" s="78">
        <f t="shared" si="2"/>
        <v>530.22</v>
      </c>
      <c r="F33" s="78">
        <f>SUM(F34)</f>
        <v>470.82</v>
      </c>
      <c r="G33" s="78">
        <f t="shared" ref="G33:L33" si="10">SUM(G34)</f>
        <v>0</v>
      </c>
      <c r="H33" s="78">
        <f t="shared" si="10"/>
        <v>0</v>
      </c>
      <c r="I33" s="78">
        <f t="shared" si="10"/>
        <v>0</v>
      </c>
      <c r="J33" s="78">
        <f t="shared" si="10"/>
        <v>0</v>
      </c>
      <c r="K33" s="78">
        <f t="shared" si="10"/>
        <v>0</v>
      </c>
      <c r="L33" s="78">
        <f t="shared" si="10"/>
        <v>59.4</v>
      </c>
    </row>
    <row r="34" ht="19.5" customHeight="1" spans="1:12">
      <c r="A34" s="77" t="s">
        <v>178</v>
      </c>
      <c r="B34" s="77"/>
      <c r="C34" s="77"/>
      <c r="D34" s="77" t="s">
        <v>177</v>
      </c>
      <c r="E34" s="78">
        <f t="shared" si="2"/>
        <v>530.22</v>
      </c>
      <c r="F34" s="78">
        <v>470.82</v>
      </c>
      <c r="G34" s="78">
        <v>0</v>
      </c>
      <c r="H34" s="78">
        <v>0</v>
      </c>
      <c r="I34" s="78">
        <v>0</v>
      </c>
      <c r="J34" s="78">
        <v>0</v>
      </c>
      <c r="K34" s="78">
        <v>0</v>
      </c>
      <c r="L34" s="78">
        <v>59.4</v>
      </c>
    </row>
    <row r="35" s="97" customFormat="1" ht="19.5" customHeight="1" spans="1:12">
      <c r="A35" s="98" t="s">
        <v>179</v>
      </c>
      <c r="B35" s="98"/>
      <c r="C35" s="98"/>
      <c r="D35" s="98" t="s">
        <v>180</v>
      </c>
      <c r="E35" s="99">
        <v>2.76</v>
      </c>
      <c r="F35" s="99">
        <v>2.76</v>
      </c>
      <c r="G35" s="99">
        <v>0</v>
      </c>
      <c r="H35" s="99">
        <v>0</v>
      </c>
      <c r="I35" s="99"/>
      <c r="J35" s="99">
        <v>0</v>
      </c>
      <c r="K35" s="99">
        <v>0</v>
      </c>
      <c r="L35" s="99">
        <v>0</v>
      </c>
    </row>
    <row r="36" ht="19.5" customHeight="1" spans="1:12">
      <c r="A36" s="77" t="s">
        <v>181</v>
      </c>
      <c r="B36" s="77"/>
      <c r="C36" s="77"/>
      <c r="D36" s="77" t="s">
        <v>182</v>
      </c>
      <c r="E36" s="78">
        <f t="shared" si="2"/>
        <v>2.76</v>
      </c>
      <c r="F36" s="78">
        <f>SUM(F37:F38)</f>
        <v>2.76</v>
      </c>
      <c r="G36" s="78">
        <f t="shared" ref="G36:L36" si="11">SUM(G37:G38)</f>
        <v>0</v>
      </c>
      <c r="H36" s="78">
        <f t="shared" si="11"/>
        <v>0</v>
      </c>
      <c r="I36" s="78">
        <f t="shared" si="11"/>
        <v>0</v>
      </c>
      <c r="J36" s="78">
        <f t="shared" si="11"/>
        <v>0</v>
      </c>
      <c r="K36" s="78">
        <f t="shared" si="11"/>
        <v>0</v>
      </c>
      <c r="L36" s="78">
        <f t="shared" si="11"/>
        <v>0</v>
      </c>
    </row>
    <row r="37" ht="19.5" customHeight="1" spans="1:12">
      <c r="A37" s="77" t="s">
        <v>183</v>
      </c>
      <c r="B37" s="77"/>
      <c r="C37" s="77"/>
      <c r="D37" s="77" t="s">
        <v>184</v>
      </c>
      <c r="E37" s="78">
        <f t="shared" si="2"/>
        <v>0.76</v>
      </c>
      <c r="F37" s="78">
        <v>0.76</v>
      </c>
      <c r="G37" s="78">
        <v>0</v>
      </c>
      <c r="H37" s="78">
        <v>0</v>
      </c>
      <c r="I37" s="78"/>
      <c r="J37" s="78">
        <v>0</v>
      </c>
      <c r="K37" s="78">
        <v>0</v>
      </c>
      <c r="L37" s="78">
        <v>0</v>
      </c>
    </row>
    <row r="38" ht="19.5" customHeight="1" spans="1:12">
      <c r="A38" s="77" t="s">
        <v>185</v>
      </c>
      <c r="B38" s="77"/>
      <c r="C38" s="77"/>
      <c r="D38" s="77" t="s">
        <v>186</v>
      </c>
      <c r="E38" s="78">
        <f t="shared" si="2"/>
        <v>2</v>
      </c>
      <c r="F38" s="78">
        <v>2</v>
      </c>
      <c r="G38" s="78">
        <v>0</v>
      </c>
      <c r="H38" s="78">
        <v>0</v>
      </c>
      <c r="I38" s="78"/>
      <c r="J38" s="78">
        <v>0</v>
      </c>
      <c r="K38" s="78">
        <v>0</v>
      </c>
      <c r="L38" s="78">
        <v>0</v>
      </c>
    </row>
    <row r="39" s="97" customFormat="1" ht="19.5" customHeight="1" spans="1:12">
      <c r="A39" s="98" t="s">
        <v>187</v>
      </c>
      <c r="B39" s="98"/>
      <c r="C39" s="98"/>
      <c r="D39" s="98" t="s">
        <v>188</v>
      </c>
      <c r="E39" s="100">
        <v>1216.61</v>
      </c>
      <c r="F39" s="99">
        <v>860.31</v>
      </c>
      <c r="G39" s="99">
        <v>0</v>
      </c>
      <c r="H39" s="99">
        <v>0</v>
      </c>
      <c r="I39" s="99"/>
      <c r="J39" s="99">
        <v>0</v>
      </c>
      <c r="K39" s="99">
        <v>0</v>
      </c>
      <c r="L39" s="99">
        <v>356.3</v>
      </c>
    </row>
    <row r="40" ht="19.5" customHeight="1" spans="1:12">
      <c r="A40" s="77" t="s">
        <v>189</v>
      </c>
      <c r="B40" s="77"/>
      <c r="C40" s="77"/>
      <c r="D40" s="77" t="s">
        <v>190</v>
      </c>
      <c r="E40" s="78">
        <f t="shared" si="2"/>
        <v>1216.61</v>
      </c>
      <c r="F40" s="78">
        <f>SUM(F41:F45)</f>
        <v>860.31</v>
      </c>
      <c r="G40" s="78">
        <f t="shared" ref="G40:L40" si="12">SUM(G41:G45)</f>
        <v>0</v>
      </c>
      <c r="H40" s="78">
        <f t="shared" si="12"/>
        <v>0</v>
      </c>
      <c r="I40" s="78">
        <f t="shared" si="12"/>
        <v>0</v>
      </c>
      <c r="J40" s="78">
        <f t="shared" si="12"/>
        <v>0</v>
      </c>
      <c r="K40" s="78">
        <f t="shared" si="12"/>
        <v>0</v>
      </c>
      <c r="L40" s="78">
        <f t="shared" si="12"/>
        <v>356.3</v>
      </c>
    </row>
    <row r="41" ht="19.5" customHeight="1" spans="1:12">
      <c r="A41" s="77" t="s">
        <v>191</v>
      </c>
      <c r="B41" s="77"/>
      <c r="C41" s="77"/>
      <c r="D41" s="77" t="s">
        <v>145</v>
      </c>
      <c r="E41" s="78">
        <f t="shared" si="2"/>
        <v>15.71</v>
      </c>
      <c r="F41" s="78">
        <v>15.71</v>
      </c>
      <c r="G41" s="78">
        <v>0</v>
      </c>
      <c r="H41" s="78">
        <v>0</v>
      </c>
      <c r="I41" s="78"/>
      <c r="J41" s="78">
        <v>0</v>
      </c>
      <c r="K41" s="78">
        <v>0</v>
      </c>
      <c r="L41" s="78">
        <v>0</v>
      </c>
    </row>
    <row r="42" ht="19.5" customHeight="1" spans="1:12">
      <c r="A42" s="77" t="s">
        <v>192</v>
      </c>
      <c r="B42" s="77"/>
      <c r="C42" s="77"/>
      <c r="D42" s="77" t="s">
        <v>193</v>
      </c>
      <c r="E42" s="78">
        <f t="shared" si="2"/>
        <v>356.3</v>
      </c>
      <c r="F42" s="78">
        <v>0</v>
      </c>
      <c r="G42" s="78">
        <v>0</v>
      </c>
      <c r="H42" s="78">
        <v>0</v>
      </c>
      <c r="I42" s="78"/>
      <c r="J42" s="78">
        <v>0</v>
      </c>
      <c r="K42" s="78">
        <v>0</v>
      </c>
      <c r="L42" s="78">
        <v>356.3</v>
      </c>
    </row>
    <row r="43" ht="19.5" customHeight="1" spans="1:12">
      <c r="A43" s="77" t="s">
        <v>194</v>
      </c>
      <c r="B43" s="77"/>
      <c r="C43" s="77"/>
      <c r="D43" s="77" t="s">
        <v>195</v>
      </c>
      <c r="E43" s="78">
        <f t="shared" si="2"/>
        <v>200</v>
      </c>
      <c r="F43" s="78">
        <v>200</v>
      </c>
      <c r="G43" s="78">
        <v>0</v>
      </c>
      <c r="H43" s="78">
        <v>0</v>
      </c>
      <c r="I43" s="78"/>
      <c r="J43" s="78">
        <v>0</v>
      </c>
      <c r="K43" s="78">
        <v>0</v>
      </c>
      <c r="L43" s="78">
        <v>0</v>
      </c>
    </row>
    <row r="44" ht="19.5" customHeight="1" spans="1:12">
      <c r="A44" s="77" t="s">
        <v>196</v>
      </c>
      <c r="B44" s="77"/>
      <c r="C44" s="77"/>
      <c r="D44" s="77" t="s">
        <v>197</v>
      </c>
      <c r="E44" s="78">
        <f t="shared" si="2"/>
        <v>637.81</v>
      </c>
      <c r="F44" s="78">
        <v>637.81</v>
      </c>
      <c r="G44" s="78">
        <v>0</v>
      </c>
      <c r="H44" s="78">
        <v>0</v>
      </c>
      <c r="I44" s="78"/>
      <c r="J44" s="78">
        <v>0</v>
      </c>
      <c r="K44" s="78">
        <v>0</v>
      </c>
      <c r="L44" s="78">
        <v>0</v>
      </c>
    </row>
    <row r="45" ht="19.5" customHeight="1" spans="1:12">
      <c r="A45" s="77" t="s">
        <v>198</v>
      </c>
      <c r="B45" s="77"/>
      <c r="C45" s="77"/>
      <c r="D45" s="77" t="s">
        <v>199</v>
      </c>
      <c r="E45" s="78">
        <f t="shared" si="2"/>
        <v>6.79</v>
      </c>
      <c r="F45" s="78">
        <v>6.79</v>
      </c>
      <c r="G45" s="78">
        <v>0</v>
      </c>
      <c r="H45" s="78">
        <v>0</v>
      </c>
      <c r="I45" s="78"/>
      <c r="J45" s="78">
        <v>0</v>
      </c>
      <c r="K45" s="78">
        <v>0</v>
      </c>
      <c r="L45" s="78">
        <v>0</v>
      </c>
    </row>
    <row r="46" s="97" customFormat="1" ht="19.5" customHeight="1" spans="1:12">
      <c r="A46" s="98" t="s">
        <v>200</v>
      </c>
      <c r="B46" s="98"/>
      <c r="C46" s="98"/>
      <c r="D46" s="98" t="s">
        <v>201</v>
      </c>
      <c r="E46" s="100">
        <f>SUM(E47,E50,E52,E54)</f>
        <v>11559.61</v>
      </c>
      <c r="F46" s="100">
        <f t="shared" ref="F46:L46" si="13">SUM(F47,F50,F52,F54)</f>
        <v>11559.61</v>
      </c>
      <c r="G46" s="100">
        <f t="shared" si="13"/>
        <v>0</v>
      </c>
      <c r="H46" s="100">
        <f t="shared" si="13"/>
        <v>0</v>
      </c>
      <c r="I46" s="100">
        <f t="shared" si="13"/>
        <v>0</v>
      </c>
      <c r="J46" s="100">
        <f t="shared" si="13"/>
        <v>0</v>
      </c>
      <c r="K46" s="100">
        <f t="shared" si="13"/>
        <v>0</v>
      </c>
      <c r="L46" s="100">
        <f t="shared" si="13"/>
        <v>0</v>
      </c>
    </row>
    <row r="47" ht="19.5" customHeight="1" spans="1:12">
      <c r="A47" s="77" t="s">
        <v>202</v>
      </c>
      <c r="B47" s="77"/>
      <c r="C47" s="77"/>
      <c r="D47" s="77" t="s">
        <v>203</v>
      </c>
      <c r="E47" s="78">
        <f t="shared" si="2"/>
        <v>10986.42</v>
      </c>
      <c r="F47" s="86">
        <f>SUM(F48:F49)</f>
        <v>10986.42</v>
      </c>
      <c r="G47" s="86">
        <f t="shared" ref="G47:L47" si="14">SUM(G48:G49)</f>
        <v>0</v>
      </c>
      <c r="H47" s="86">
        <f t="shared" si="14"/>
        <v>0</v>
      </c>
      <c r="I47" s="86">
        <f t="shared" si="14"/>
        <v>0</v>
      </c>
      <c r="J47" s="86">
        <f t="shared" si="14"/>
        <v>0</v>
      </c>
      <c r="K47" s="86">
        <f t="shared" si="14"/>
        <v>0</v>
      </c>
      <c r="L47" s="86">
        <f t="shared" si="14"/>
        <v>0</v>
      </c>
    </row>
    <row r="48" ht="19.5" customHeight="1" spans="1:12">
      <c r="A48" s="77" t="s">
        <v>204</v>
      </c>
      <c r="B48" s="77"/>
      <c r="C48" s="77"/>
      <c r="D48" s="77" t="s">
        <v>205</v>
      </c>
      <c r="E48" s="78">
        <f t="shared" si="2"/>
        <v>9306.21</v>
      </c>
      <c r="F48" s="86">
        <v>9306.21</v>
      </c>
      <c r="G48" s="78">
        <v>0</v>
      </c>
      <c r="H48" s="78">
        <v>0</v>
      </c>
      <c r="I48" s="78">
        <v>0</v>
      </c>
      <c r="J48" s="78">
        <v>0</v>
      </c>
      <c r="K48" s="78">
        <v>0</v>
      </c>
      <c r="L48" s="78">
        <v>0</v>
      </c>
    </row>
    <row r="49" ht="19.5" customHeight="1" spans="1:12">
      <c r="A49" s="77" t="s">
        <v>206</v>
      </c>
      <c r="B49" s="77"/>
      <c r="C49" s="77"/>
      <c r="D49" s="77" t="s">
        <v>207</v>
      </c>
      <c r="E49" s="78">
        <f t="shared" si="2"/>
        <v>1680.21</v>
      </c>
      <c r="F49" s="86">
        <v>1680.21</v>
      </c>
      <c r="G49" s="78">
        <v>0</v>
      </c>
      <c r="H49" s="78">
        <v>0</v>
      </c>
      <c r="I49" s="78">
        <v>0</v>
      </c>
      <c r="J49" s="78">
        <v>0</v>
      </c>
      <c r="K49" s="78">
        <v>0</v>
      </c>
      <c r="L49" s="78">
        <v>0</v>
      </c>
    </row>
    <row r="50" ht="19.5" customHeight="1" spans="1:12">
      <c r="A50" s="77" t="s">
        <v>208</v>
      </c>
      <c r="B50" s="77"/>
      <c r="C50" s="77"/>
      <c r="D50" s="77" t="s">
        <v>209</v>
      </c>
      <c r="E50" s="78">
        <f t="shared" si="2"/>
        <v>0.05</v>
      </c>
      <c r="F50" s="78">
        <f>SUM(F51)</f>
        <v>0.05</v>
      </c>
      <c r="G50" s="78">
        <f t="shared" ref="G50:L50" si="15">SUM(G51)</f>
        <v>0</v>
      </c>
      <c r="H50" s="78">
        <f t="shared" si="15"/>
        <v>0</v>
      </c>
      <c r="I50" s="78">
        <f t="shared" si="15"/>
        <v>0</v>
      </c>
      <c r="J50" s="78">
        <f t="shared" si="15"/>
        <v>0</v>
      </c>
      <c r="K50" s="78">
        <f t="shared" si="15"/>
        <v>0</v>
      </c>
      <c r="L50" s="78">
        <f t="shared" si="15"/>
        <v>0</v>
      </c>
    </row>
    <row r="51" ht="19.5" customHeight="1" spans="1:12">
      <c r="A51" s="77" t="s">
        <v>210</v>
      </c>
      <c r="B51" s="77"/>
      <c r="C51" s="77"/>
      <c r="D51" s="77" t="s">
        <v>211</v>
      </c>
      <c r="E51" s="78">
        <f t="shared" si="2"/>
        <v>0.05</v>
      </c>
      <c r="F51" s="78">
        <v>0.05</v>
      </c>
      <c r="G51" s="78">
        <v>0</v>
      </c>
      <c r="H51" s="78">
        <v>0</v>
      </c>
      <c r="I51" s="78"/>
      <c r="J51" s="78">
        <v>0</v>
      </c>
      <c r="K51" s="78">
        <v>0</v>
      </c>
      <c r="L51" s="78">
        <v>0</v>
      </c>
    </row>
    <row r="52" ht="19.5" customHeight="1" spans="1:12">
      <c r="A52" s="77" t="s">
        <v>212</v>
      </c>
      <c r="B52" s="77"/>
      <c r="C52" s="77"/>
      <c r="D52" s="77" t="s">
        <v>213</v>
      </c>
      <c r="E52" s="78">
        <f t="shared" si="2"/>
        <v>572.57</v>
      </c>
      <c r="F52" s="78">
        <f>SUM(F53)</f>
        <v>572.57</v>
      </c>
      <c r="G52" s="78">
        <f t="shared" ref="G52:L52" si="16">SUM(G53)</f>
        <v>0</v>
      </c>
      <c r="H52" s="78">
        <f t="shared" si="16"/>
        <v>0</v>
      </c>
      <c r="I52" s="78">
        <f t="shared" si="16"/>
        <v>0</v>
      </c>
      <c r="J52" s="78">
        <f t="shared" si="16"/>
        <v>0</v>
      </c>
      <c r="K52" s="78">
        <f t="shared" si="16"/>
        <v>0</v>
      </c>
      <c r="L52" s="78">
        <f t="shared" si="16"/>
        <v>0</v>
      </c>
    </row>
    <row r="53" ht="19.5" customHeight="1" spans="1:12">
      <c r="A53" s="77" t="s">
        <v>214</v>
      </c>
      <c r="B53" s="77"/>
      <c r="C53" s="77"/>
      <c r="D53" s="77" t="s">
        <v>215</v>
      </c>
      <c r="E53" s="78">
        <f t="shared" si="2"/>
        <v>572.57</v>
      </c>
      <c r="F53" s="78">
        <v>572.57</v>
      </c>
      <c r="G53" s="78">
        <v>0</v>
      </c>
      <c r="H53" s="78">
        <v>0</v>
      </c>
      <c r="I53" s="78">
        <v>0</v>
      </c>
      <c r="J53" s="78">
        <v>0</v>
      </c>
      <c r="K53" s="78">
        <v>0</v>
      </c>
      <c r="L53" s="78">
        <v>0</v>
      </c>
    </row>
    <row r="54" ht="19.5" customHeight="1" spans="1:12">
      <c r="A54" s="77" t="s">
        <v>216</v>
      </c>
      <c r="B54" s="77"/>
      <c r="C54" s="77"/>
      <c r="D54" s="77" t="s">
        <v>217</v>
      </c>
      <c r="E54" s="78">
        <f t="shared" si="2"/>
        <v>0.57</v>
      </c>
      <c r="F54" s="78">
        <f>SUM(F55)</f>
        <v>0.57</v>
      </c>
      <c r="G54" s="78">
        <f t="shared" ref="G54:L54" si="17">SUM(G55)</f>
        <v>0</v>
      </c>
      <c r="H54" s="78">
        <f t="shared" si="17"/>
        <v>0</v>
      </c>
      <c r="I54" s="78">
        <f t="shared" si="17"/>
        <v>0</v>
      </c>
      <c r="J54" s="78">
        <f t="shared" si="17"/>
        <v>0</v>
      </c>
      <c r="K54" s="78">
        <f t="shared" si="17"/>
        <v>0</v>
      </c>
      <c r="L54" s="78">
        <f t="shared" si="17"/>
        <v>0</v>
      </c>
    </row>
    <row r="55" ht="19.5" customHeight="1" spans="1:12">
      <c r="A55" s="77" t="s">
        <v>218</v>
      </c>
      <c r="B55" s="77"/>
      <c r="C55" s="77"/>
      <c r="D55" s="77" t="s">
        <v>219</v>
      </c>
      <c r="E55" s="78">
        <f t="shared" si="2"/>
        <v>0.57</v>
      </c>
      <c r="F55" s="78">
        <v>0.57</v>
      </c>
      <c r="G55" s="78">
        <v>0</v>
      </c>
      <c r="H55" s="78">
        <v>0</v>
      </c>
      <c r="I55" s="78"/>
      <c r="J55" s="78">
        <v>0</v>
      </c>
      <c r="K55" s="78">
        <v>0</v>
      </c>
      <c r="L55" s="78">
        <v>0</v>
      </c>
    </row>
    <row r="56" s="97" customFormat="1" ht="19.5" customHeight="1" spans="1:12">
      <c r="A56" s="98" t="s">
        <v>220</v>
      </c>
      <c r="B56" s="98"/>
      <c r="C56" s="98"/>
      <c r="D56" s="98" t="s">
        <v>221</v>
      </c>
      <c r="E56" s="100">
        <f>SUM(E57)</f>
        <v>7230.18</v>
      </c>
      <c r="F56" s="100">
        <f t="shared" ref="F56:L56" si="18">SUM(F57)</f>
        <v>7230.18</v>
      </c>
      <c r="G56" s="100">
        <f t="shared" si="18"/>
        <v>0</v>
      </c>
      <c r="H56" s="100">
        <f t="shared" si="18"/>
        <v>0</v>
      </c>
      <c r="I56" s="100">
        <f t="shared" si="18"/>
        <v>0</v>
      </c>
      <c r="J56" s="100">
        <f t="shared" si="18"/>
        <v>0</v>
      </c>
      <c r="K56" s="100">
        <f t="shared" si="18"/>
        <v>0</v>
      </c>
      <c r="L56" s="100">
        <f t="shared" si="18"/>
        <v>0</v>
      </c>
    </row>
    <row r="57" ht="19.5" customHeight="1" spans="1:12">
      <c r="A57" s="77" t="s">
        <v>222</v>
      </c>
      <c r="B57" s="77"/>
      <c r="C57" s="77"/>
      <c r="D57" s="77" t="s">
        <v>223</v>
      </c>
      <c r="E57" s="78">
        <f t="shared" si="2"/>
        <v>7230.18</v>
      </c>
      <c r="F57" s="86">
        <v>7230.18</v>
      </c>
      <c r="G57" s="78">
        <v>0</v>
      </c>
      <c r="H57" s="78">
        <v>0</v>
      </c>
      <c r="I57" s="78">
        <v>0</v>
      </c>
      <c r="J57" s="78">
        <v>0</v>
      </c>
      <c r="K57" s="78">
        <v>0</v>
      </c>
      <c r="L57" s="78">
        <v>0</v>
      </c>
    </row>
    <row r="58" ht="19.5" customHeight="1" spans="1:12">
      <c r="A58" s="77" t="s">
        <v>224</v>
      </c>
      <c r="B58" s="77"/>
      <c r="C58" s="77"/>
      <c r="D58" s="77" t="s">
        <v>225</v>
      </c>
      <c r="E58" s="78">
        <f t="shared" si="2"/>
        <v>21.48</v>
      </c>
      <c r="F58" s="78">
        <v>21.48</v>
      </c>
      <c r="G58" s="78">
        <v>0</v>
      </c>
      <c r="H58" s="78">
        <v>0</v>
      </c>
      <c r="I58" s="78"/>
      <c r="J58" s="78">
        <v>0</v>
      </c>
      <c r="K58" s="78">
        <v>0</v>
      </c>
      <c r="L58" s="78">
        <v>0</v>
      </c>
    </row>
    <row r="59" ht="19.5" customHeight="1" spans="1:12">
      <c r="A59" s="77" t="s">
        <v>226</v>
      </c>
      <c r="B59" s="77"/>
      <c r="C59" s="77"/>
      <c r="D59" s="77" t="s">
        <v>227</v>
      </c>
      <c r="E59" s="78">
        <f t="shared" si="2"/>
        <v>3923.39</v>
      </c>
      <c r="F59" s="86">
        <v>3923.39</v>
      </c>
      <c r="G59" s="78">
        <v>0</v>
      </c>
      <c r="H59" s="78">
        <v>0</v>
      </c>
      <c r="I59" s="78">
        <v>0</v>
      </c>
      <c r="J59" s="78">
        <v>0</v>
      </c>
      <c r="K59" s="78">
        <v>0</v>
      </c>
      <c r="L59" s="78">
        <v>0</v>
      </c>
    </row>
    <row r="60" ht="19.5" customHeight="1" spans="1:12">
      <c r="A60" s="77" t="s">
        <v>228</v>
      </c>
      <c r="B60" s="77"/>
      <c r="C60" s="77"/>
      <c r="D60" s="77" t="s">
        <v>229</v>
      </c>
      <c r="E60" s="78">
        <f t="shared" si="2"/>
        <v>2950.86</v>
      </c>
      <c r="F60" s="86">
        <v>2950.86</v>
      </c>
      <c r="G60" s="78">
        <v>0</v>
      </c>
      <c r="H60" s="78">
        <v>0</v>
      </c>
      <c r="I60" s="78">
        <v>0</v>
      </c>
      <c r="J60" s="78">
        <v>0</v>
      </c>
      <c r="K60" s="78">
        <v>0</v>
      </c>
      <c r="L60" s="78">
        <v>0</v>
      </c>
    </row>
    <row r="61" ht="19.5" customHeight="1" spans="1:12">
      <c r="A61" s="77" t="s">
        <v>230</v>
      </c>
      <c r="B61" s="77"/>
      <c r="C61" s="77"/>
      <c r="D61" s="77" t="s">
        <v>231</v>
      </c>
      <c r="E61" s="78">
        <f t="shared" si="2"/>
        <v>334.45</v>
      </c>
      <c r="F61" s="78">
        <v>334.45</v>
      </c>
      <c r="G61" s="78">
        <v>0</v>
      </c>
      <c r="H61" s="78">
        <v>0</v>
      </c>
      <c r="I61" s="78">
        <v>0</v>
      </c>
      <c r="J61" s="78">
        <v>0</v>
      </c>
      <c r="K61" s="78">
        <v>0</v>
      </c>
      <c r="L61" s="78">
        <v>0</v>
      </c>
    </row>
    <row r="62" s="97" customFormat="1" ht="19.5" customHeight="1" spans="1:12">
      <c r="A62" s="98" t="s">
        <v>232</v>
      </c>
      <c r="B62" s="98"/>
      <c r="C62" s="98"/>
      <c r="D62" s="98" t="s">
        <v>233</v>
      </c>
      <c r="E62" s="99">
        <f>SUM(E63)</f>
        <v>93.55</v>
      </c>
      <c r="F62" s="99">
        <f t="shared" ref="F62:L62" si="19">SUM(F63)</f>
        <v>93.55</v>
      </c>
      <c r="G62" s="99">
        <f t="shared" si="19"/>
        <v>0</v>
      </c>
      <c r="H62" s="99">
        <f t="shared" si="19"/>
        <v>0</v>
      </c>
      <c r="I62" s="99">
        <f t="shared" si="19"/>
        <v>0</v>
      </c>
      <c r="J62" s="99">
        <f t="shared" si="19"/>
        <v>0</v>
      </c>
      <c r="K62" s="99">
        <f t="shared" si="19"/>
        <v>0</v>
      </c>
      <c r="L62" s="99">
        <f t="shared" si="19"/>
        <v>0</v>
      </c>
    </row>
    <row r="63" ht="19.5" customHeight="1" spans="1:12">
      <c r="A63" s="77" t="s">
        <v>234</v>
      </c>
      <c r="B63" s="77"/>
      <c r="C63" s="77"/>
      <c r="D63" s="77" t="s">
        <v>235</v>
      </c>
      <c r="E63" s="78">
        <f t="shared" si="2"/>
        <v>93.55</v>
      </c>
      <c r="F63" s="78">
        <v>93.55</v>
      </c>
      <c r="G63" s="78">
        <v>0</v>
      </c>
      <c r="H63" s="78">
        <v>0</v>
      </c>
      <c r="I63" s="78"/>
      <c r="J63" s="78">
        <v>0</v>
      </c>
      <c r="K63" s="78">
        <v>0</v>
      </c>
      <c r="L63" s="78">
        <v>0</v>
      </c>
    </row>
    <row r="64" ht="19.5" customHeight="1" spans="1:12">
      <c r="A64" s="77" t="s">
        <v>236</v>
      </c>
      <c r="B64" s="77"/>
      <c r="C64" s="77"/>
      <c r="D64" s="77" t="s">
        <v>237</v>
      </c>
      <c r="E64" s="78">
        <f t="shared" si="2"/>
        <v>93.55</v>
      </c>
      <c r="F64" s="78">
        <v>93.55</v>
      </c>
      <c r="G64" s="78">
        <v>0</v>
      </c>
      <c r="H64" s="78">
        <v>0</v>
      </c>
      <c r="I64" s="78"/>
      <c r="J64" s="78">
        <v>0</v>
      </c>
      <c r="K64" s="78">
        <v>0</v>
      </c>
      <c r="L64" s="78">
        <v>0</v>
      </c>
    </row>
    <row r="65" s="97" customFormat="1" ht="19.5" customHeight="1" spans="1:12">
      <c r="A65" s="98" t="s">
        <v>238</v>
      </c>
      <c r="B65" s="98"/>
      <c r="C65" s="98"/>
      <c r="D65" s="98" t="s">
        <v>239</v>
      </c>
      <c r="E65" s="100">
        <f>SUM(E66)</f>
        <v>1071.11</v>
      </c>
      <c r="F65" s="100">
        <f t="shared" ref="F65:L65" si="20">SUM(F66)</f>
        <v>1071.11</v>
      </c>
      <c r="G65" s="100">
        <f t="shared" si="20"/>
        <v>0</v>
      </c>
      <c r="H65" s="100">
        <f t="shared" si="20"/>
        <v>0</v>
      </c>
      <c r="I65" s="100">
        <f t="shared" si="20"/>
        <v>0</v>
      </c>
      <c r="J65" s="100">
        <f t="shared" si="20"/>
        <v>0</v>
      </c>
      <c r="K65" s="100">
        <f t="shared" si="20"/>
        <v>0</v>
      </c>
      <c r="L65" s="100">
        <f t="shared" si="20"/>
        <v>0</v>
      </c>
    </row>
    <row r="66" ht="19.5" customHeight="1" spans="1:12">
      <c r="A66" s="77" t="s">
        <v>240</v>
      </c>
      <c r="B66" s="77"/>
      <c r="C66" s="77"/>
      <c r="D66" s="77" t="s">
        <v>241</v>
      </c>
      <c r="E66" s="78">
        <f>SUM(E67:E68)</f>
        <v>1071.11</v>
      </c>
      <c r="F66" s="78">
        <f t="shared" ref="F66:L66" si="21">SUM(F67:F68)</f>
        <v>1071.11</v>
      </c>
      <c r="G66" s="78">
        <f t="shared" si="21"/>
        <v>0</v>
      </c>
      <c r="H66" s="78">
        <f t="shared" si="21"/>
        <v>0</v>
      </c>
      <c r="I66" s="78">
        <f t="shared" si="21"/>
        <v>0</v>
      </c>
      <c r="J66" s="78">
        <f t="shared" si="21"/>
        <v>0</v>
      </c>
      <c r="K66" s="78">
        <f t="shared" si="21"/>
        <v>0</v>
      </c>
      <c r="L66" s="78">
        <f t="shared" si="21"/>
        <v>0</v>
      </c>
    </row>
    <row r="67" ht="19.5" customHeight="1" spans="1:12">
      <c r="A67" s="77" t="s">
        <v>242</v>
      </c>
      <c r="B67" s="77"/>
      <c r="C67" s="77"/>
      <c r="D67" s="77" t="s">
        <v>243</v>
      </c>
      <c r="E67" s="78">
        <f t="shared" si="2"/>
        <v>216.41</v>
      </c>
      <c r="F67" s="78">
        <v>216.41</v>
      </c>
      <c r="G67" s="78">
        <v>0</v>
      </c>
      <c r="H67" s="78">
        <v>0</v>
      </c>
      <c r="I67" s="78"/>
      <c r="J67" s="78">
        <v>0</v>
      </c>
      <c r="K67" s="78">
        <v>0</v>
      </c>
      <c r="L67" s="78">
        <v>0</v>
      </c>
    </row>
    <row r="68" ht="19.5" customHeight="1" spans="1:12">
      <c r="A68" s="77" t="s">
        <v>244</v>
      </c>
      <c r="B68" s="77"/>
      <c r="C68" s="77"/>
      <c r="D68" s="77" t="s">
        <v>245</v>
      </c>
      <c r="E68" s="78">
        <f t="shared" si="2"/>
        <v>854.7</v>
      </c>
      <c r="F68" s="78">
        <v>854.7</v>
      </c>
      <c r="G68" s="78">
        <v>0</v>
      </c>
      <c r="H68" s="78">
        <v>0</v>
      </c>
      <c r="I68" s="78"/>
      <c r="J68" s="78">
        <v>0</v>
      </c>
      <c r="K68" s="78">
        <v>0</v>
      </c>
      <c r="L68" s="78">
        <v>0</v>
      </c>
    </row>
    <row r="69" s="97" customFormat="1" ht="19.5" customHeight="1" spans="1:12">
      <c r="A69" s="98" t="s">
        <v>246</v>
      </c>
      <c r="B69" s="98"/>
      <c r="C69" s="98"/>
      <c r="D69" s="98" t="s">
        <v>247</v>
      </c>
      <c r="E69" s="100">
        <f>SUM(E70)</f>
        <v>7977.21</v>
      </c>
      <c r="F69" s="100">
        <f t="shared" ref="F69:L70" si="22">SUM(F70)</f>
        <v>7977.21</v>
      </c>
      <c r="G69" s="100">
        <f t="shared" si="22"/>
        <v>0</v>
      </c>
      <c r="H69" s="100">
        <f t="shared" si="22"/>
        <v>0</v>
      </c>
      <c r="I69" s="100">
        <f t="shared" si="22"/>
        <v>0</v>
      </c>
      <c r="J69" s="100">
        <f t="shared" si="22"/>
        <v>0</v>
      </c>
      <c r="K69" s="100">
        <f t="shared" si="22"/>
        <v>0</v>
      </c>
      <c r="L69" s="100">
        <f t="shared" si="22"/>
        <v>0</v>
      </c>
    </row>
    <row r="70" ht="19.5" customHeight="1" spans="1:12">
      <c r="A70" s="77" t="s">
        <v>248</v>
      </c>
      <c r="B70" s="77"/>
      <c r="C70" s="77"/>
      <c r="D70" s="77" t="s">
        <v>249</v>
      </c>
      <c r="E70" s="78">
        <f>SUM(E71)</f>
        <v>7977.21</v>
      </c>
      <c r="F70" s="78">
        <f t="shared" si="22"/>
        <v>7977.21</v>
      </c>
      <c r="G70" s="78">
        <f t="shared" si="22"/>
        <v>0</v>
      </c>
      <c r="H70" s="78">
        <f t="shared" si="22"/>
        <v>0</v>
      </c>
      <c r="I70" s="78">
        <f t="shared" si="22"/>
        <v>0</v>
      </c>
      <c r="J70" s="78">
        <f t="shared" si="22"/>
        <v>0</v>
      </c>
      <c r="K70" s="78">
        <f t="shared" si="22"/>
        <v>0</v>
      </c>
      <c r="L70" s="78">
        <f t="shared" si="22"/>
        <v>0</v>
      </c>
    </row>
    <row r="71" ht="19.5" customHeight="1" spans="1:12">
      <c r="A71" s="77" t="s">
        <v>250</v>
      </c>
      <c r="B71" s="77"/>
      <c r="C71" s="77"/>
      <c r="D71" s="77" t="s">
        <v>251</v>
      </c>
      <c r="E71" s="78">
        <f t="shared" si="2"/>
        <v>7977.21</v>
      </c>
      <c r="F71" s="86">
        <v>7977.21</v>
      </c>
      <c r="G71" s="78">
        <v>0</v>
      </c>
      <c r="H71" s="78">
        <v>0</v>
      </c>
      <c r="I71" s="78">
        <v>0</v>
      </c>
      <c r="J71" s="78">
        <v>0</v>
      </c>
      <c r="K71" s="78">
        <v>0</v>
      </c>
      <c r="L71" s="78">
        <v>0</v>
      </c>
    </row>
    <row r="72" s="97" customFormat="1" ht="19.5" customHeight="1" spans="1:12">
      <c r="A72" s="98" t="s">
        <v>252</v>
      </c>
      <c r="B72" s="98"/>
      <c r="C72" s="98"/>
      <c r="D72" s="98" t="s">
        <v>253</v>
      </c>
      <c r="E72" s="100">
        <f>SUM(E73)</f>
        <v>1645.3</v>
      </c>
      <c r="F72" s="100">
        <f t="shared" ref="F72:L72" si="23">SUM(F73)</f>
        <v>1645.3</v>
      </c>
      <c r="G72" s="100">
        <f t="shared" si="23"/>
        <v>0</v>
      </c>
      <c r="H72" s="100">
        <f t="shared" si="23"/>
        <v>0</v>
      </c>
      <c r="I72" s="100">
        <f t="shared" si="23"/>
        <v>0</v>
      </c>
      <c r="J72" s="100">
        <f t="shared" si="23"/>
        <v>0</v>
      </c>
      <c r="K72" s="100">
        <f t="shared" si="23"/>
        <v>0</v>
      </c>
      <c r="L72" s="100">
        <f t="shared" si="23"/>
        <v>0</v>
      </c>
    </row>
    <row r="73" ht="19.5" customHeight="1" spans="1:12">
      <c r="A73" s="77" t="s">
        <v>254</v>
      </c>
      <c r="B73" s="77"/>
      <c r="C73" s="77"/>
      <c r="D73" s="77" t="s">
        <v>255</v>
      </c>
      <c r="E73" s="78">
        <f t="shared" si="2"/>
        <v>1645.3</v>
      </c>
      <c r="F73" s="86">
        <v>1645.3</v>
      </c>
      <c r="G73" s="78">
        <v>0</v>
      </c>
      <c r="H73" s="78">
        <v>0</v>
      </c>
      <c r="I73" s="78"/>
      <c r="J73" s="78">
        <v>0</v>
      </c>
      <c r="K73" s="78">
        <v>0</v>
      </c>
      <c r="L73" s="78">
        <v>0</v>
      </c>
    </row>
    <row r="74" ht="19.5" customHeight="1" spans="1:12">
      <c r="A74" s="77" t="s">
        <v>256</v>
      </c>
      <c r="B74" s="77"/>
      <c r="C74" s="77"/>
      <c r="D74" s="77" t="s">
        <v>257</v>
      </c>
      <c r="E74" s="78">
        <f t="shared" si="2"/>
        <v>1558.47</v>
      </c>
      <c r="F74" s="86">
        <v>1558.47</v>
      </c>
      <c r="G74" s="78">
        <v>0</v>
      </c>
      <c r="H74" s="78">
        <v>0</v>
      </c>
      <c r="I74" s="78"/>
      <c r="J74" s="78">
        <v>0</v>
      </c>
      <c r="K74" s="78">
        <v>0</v>
      </c>
      <c r="L74" s="78">
        <v>0</v>
      </c>
    </row>
    <row r="75" ht="19.5" customHeight="1" spans="1:12">
      <c r="A75" s="77" t="s">
        <v>258</v>
      </c>
      <c r="B75" s="77"/>
      <c r="C75" s="77"/>
      <c r="D75" s="77" t="s">
        <v>259</v>
      </c>
      <c r="E75" s="78">
        <f t="shared" si="2"/>
        <v>5.7</v>
      </c>
      <c r="F75" s="78">
        <v>5.7</v>
      </c>
      <c r="G75" s="78">
        <v>0</v>
      </c>
      <c r="H75" s="78">
        <v>0</v>
      </c>
      <c r="I75" s="78"/>
      <c r="J75" s="78">
        <v>0</v>
      </c>
      <c r="K75" s="78">
        <v>0</v>
      </c>
      <c r="L75" s="78">
        <v>0</v>
      </c>
    </row>
    <row r="76" ht="19.5" customHeight="1" spans="1:12">
      <c r="A76" s="77" t="s">
        <v>260</v>
      </c>
      <c r="B76" s="77"/>
      <c r="C76" s="77"/>
      <c r="D76" s="77" t="s">
        <v>261</v>
      </c>
      <c r="E76" s="78">
        <f t="shared" ref="E76:E78" si="24">SUM(F76,G76,H76,J76,K76,L76)</f>
        <v>1.02</v>
      </c>
      <c r="F76" s="78">
        <v>1.02</v>
      </c>
      <c r="G76" s="78">
        <v>0</v>
      </c>
      <c r="H76" s="78">
        <v>0</v>
      </c>
      <c r="I76" s="78"/>
      <c r="J76" s="78">
        <v>0</v>
      </c>
      <c r="K76" s="78">
        <v>0</v>
      </c>
      <c r="L76" s="78">
        <v>0</v>
      </c>
    </row>
    <row r="77" ht="19.5" customHeight="1" spans="1:12">
      <c r="A77" s="77" t="s">
        <v>262</v>
      </c>
      <c r="B77" s="77"/>
      <c r="C77" s="77"/>
      <c r="D77" s="77" t="s">
        <v>263</v>
      </c>
      <c r="E77" s="78">
        <f t="shared" si="24"/>
        <v>27.51</v>
      </c>
      <c r="F77" s="78">
        <v>27.51</v>
      </c>
      <c r="G77" s="78">
        <v>0</v>
      </c>
      <c r="H77" s="78">
        <v>0</v>
      </c>
      <c r="I77" s="78"/>
      <c r="J77" s="78">
        <v>0</v>
      </c>
      <c r="K77" s="78">
        <v>0</v>
      </c>
      <c r="L77" s="78">
        <v>0</v>
      </c>
    </row>
    <row r="78" ht="19.5" customHeight="1" spans="1:12">
      <c r="A78" s="77" t="s">
        <v>264</v>
      </c>
      <c r="B78" s="77"/>
      <c r="C78" s="77"/>
      <c r="D78" s="77" t="s">
        <v>265</v>
      </c>
      <c r="E78" s="78">
        <f t="shared" si="24"/>
        <v>52.6</v>
      </c>
      <c r="F78" s="78">
        <v>52.6</v>
      </c>
      <c r="G78" s="78">
        <v>0</v>
      </c>
      <c r="H78" s="78">
        <v>0</v>
      </c>
      <c r="I78" s="78"/>
      <c r="J78" s="78">
        <v>0</v>
      </c>
      <c r="K78" s="78">
        <v>0</v>
      </c>
      <c r="L78" s="78">
        <v>0</v>
      </c>
    </row>
    <row r="79" ht="19.5" customHeight="1" spans="1:12">
      <c r="A79" s="77" t="s">
        <v>266</v>
      </c>
      <c r="B79" s="77"/>
      <c r="C79" s="77"/>
      <c r="D79" s="77"/>
      <c r="E79" s="77"/>
      <c r="F79" s="77"/>
      <c r="G79" s="77"/>
      <c r="H79" s="77"/>
      <c r="I79" s="77"/>
      <c r="J79" s="77"/>
      <c r="K79" s="77"/>
      <c r="L79" s="77"/>
    </row>
    <row r="81" spans="5:5">
      <c r="E81" s="91"/>
    </row>
  </sheetData>
  <mergeCells count="8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
  <cols>
    <col min="1" max="3" width="3.25454545454545" style="73" customWidth="1"/>
    <col min="4" max="4" width="32.7545454545455" style="73" customWidth="1"/>
    <col min="5" max="10" width="18.7545454545455" style="73" customWidth="1"/>
    <col min="11" max="16384" width="9" style="73"/>
  </cols>
  <sheetData>
    <row r="1" ht="27.5" spans="1:10">
      <c r="A1" s="84" t="s">
        <v>267</v>
      </c>
      <c r="B1" s="84"/>
      <c r="C1" s="84"/>
      <c r="D1" s="84"/>
      <c r="E1" s="84"/>
      <c r="F1" s="84"/>
      <c r="G1" s="84"/>
      <c r="H1" s="84"/>
      <c r="I1" s="84"/>
      <c r="J1" s="84"/>
    </row>
    <row r="2" ht="15" spans="10:10">
      <c r="J2" s="75" t="s">
        <v>268</v>
      </c>
    </row>
    <row r="3" ht="15" spans="1:10">
      <c r="A3" s="75" t="s">
        <v>2</v>
      </c>
      <c r="J3" s="75" t="s">
        <v>3</v>
      </c>
    </row>
    <row r="4" ht="19.5" customHeight="1" spans="1:10">
      <c r="A4" s="76" t="s">
        <v>6</v>
      </c>
      <c r="B4" s="76"/>
      <c r="C4" s="76"/>
      <c r="D4" s="76"/>
      <c r="E4" s="81" t="s">
        <v>99</v>
      </c>
      <c r="F4" s="81" t="s">
        <v>269</v>
      </c>
      <c r="G4" s="81" t="s">
        <v>270</v>
      </c>
      <c r="H4" s="81" t="s">
        <v>271</v>
      </c>
      <c r="I4" s="81" t="s">
        <v>272</v>
      </c>
      <c r="J4" s="81" t="s">
        <v>273</v>
      </c>
    </row>
    <row r="5" ht="19.5" customHeight="1" spans="1:10">
      <c r="A5" s="81" t="s">
        <v>122</v>
      </c>
      <c r="B5" s="81"/>
      <c r="C5" s="81"/>
      <c r="D5" s="76" t="s">
        <v>123</v>
      </c>
      <c r="E5" s="81"/>
      <c r="F5" s="81"/>
      <c r="G5" s="81"/>
      <c r="H5" s="81"/>
      <c r="I5" s="81"/>
      <c r="J5" s="81"/>
    </row>
    <row r="6" ht="19.5" customHeight="1" spans="1:10">
      <c r="A6" s="81"/>
      <c r="B6" s="81"/>
      <c r="C6" s="81"/>
      <c r="D6" s="76"/>
      <c r="E6" s="81"/>
      <c r="F6" s="81"/>
      <c r="G6" s="81"/>
      <c r="H6" s="81"/>
      <c r="I6" s="81"/>
      <c r="J6" s="81"/>
    </row>
    <row r="7" ht="19.5" customHeight="1" spans="1:10">
      <c r="A7" s="81"/>
      <c r="B7" s="81"/>
      <c r="C7" s="81"/>
      <c r="D7" s="76"/>
      <c r="E7" s="81"/>
      <c r="F7" s="81"/>
      <c r="G7" s="81"/>
      <c r="H7" s="81"/>
      <c r="I7" s="81"/>
      <c r="J7" s="81"/>
    </row>
    <row r="8" ht="19.5" customHeight="1" spans="1:10">
      <c r="A8" s="76" t="s">
        <v>126</v>
      </c>
      <c r="B8" s="76" t="s">
        <v>127</v>
      </c>
      <c r="C8" s="76" t="s">
        <v>128</v>
      </c>
      <c r="D8" s="76" t="s">
        <v>10</v>
      </c>
      <c r="E8" s="81" t="s">
        <v>11</v>
      </c>
      <c r="F8" s="81" t="s">
        <v>12</v>
      </c>
      <c r="G8" s="81" t="s">
        <v>20</v>
      </c>
      <c r="H8" s="81" t="s">
        <v>24</v>
      </c>
      <c r="I8" s="81" t="s">
        <v>28</v>
      </c>
      <c r="J8" s="81" t="s">
        <v>32</v>
      </c>
    </row>
    <row r="9" ht="19.5" customHeight="1" spans="1:10">
      <c r="A9" s="76"/>
      <c r="B9" s="76"/>
      <c r="C9" s="76"/>
      <c r="D9" s="76" t="s">
        <v>129</v>
      </c>
      <c r="E9" s="86">
        <f>SUM(E10,E17,E37,E41,E48,E58,E64,E67,E71,E74)</f>
        <v>145122.27</v>
      </c>
      <c r="F9" s="86">
        <f t="shared" ref="F9:J9" si="0">SUM(F10,F17,F37,F41,F48,F58,F64,F67,F71,F74)</f>
        <v>114223.86</v>
      </c>
      <c r="G9" s="86">
        <f t="shared" si="0"/>
        <v>30898.41</v>
      </c>
      <c r="H9" s="86">
        <f t="shared" si="0"/>
        <v>0</v>
      </c>
      <c r="I9" s="86">
        <f t="shared" si="0"/>
        <v>0</v>
      </c>
      <c r="J9" s="86">
        <f t="shared" si="0"/>
        <v>0</v>
      </c>
    </row>
    <row r="10" ht="19.5" customHeight="1" spans="1:10">
      <c r="A10" s="77" t="s">
        <v>130</v>
      </c>
      <c r="B10" s="77"/>
      <c r="C10" s="77"/>
      <c r="D10" s="77" t="s">
        <v>131</v>
      </c>
      <c r="E10" s="78">
        <f>SUM(E11,E13,E15)</f>
        <v>88.32</v>
      </c>
      <c r="F10" s="78">
        <f t="shared" ref="F10:J10" si="1">SUM(F11,F13,F15)</f>
        <v>0</v>
      </c>
      <c r="G10" s="78">
        <f t="shared" si="1"/>
        <v>88.32</v>
      </c>
      <c r="H10" s="78">
        <f t="shared" si="1"/>
        <v>0</v>
      </c>
      <c r="I10" s="78">
        <f t="shared" si="1"/>
        <v>0</v>
      </c>
      <c r="J10" s="78">
        <f t="shared" si="1"/>
        <v>0</v>
      </c>
    </row>
    <row r="11" ht="19.5" customHeight="1" spans="1:10">
      <c r="A11" s="77" t="s">
        <v>274</v>
      </c>
      <c r="B11" s="77"/>
      <c r="C11" s="77"/>
      <c r="D11" s="77" t="s">
        <v>275</v>
      </c>
      <c r="E11" s="78">
        <v>25.8</v>
      </c>
      <c r="F11" s="78"/>
      <c r="G11" s="78">
        <v>25.8</v>
      </c>
      <c r="H11" s="78"/>
      <c r="I11" s="78"/>
      <c r="J11" s="78"/>
    </row>
    <row r="12" ht="19.5" customHeight="1" spans="1:10">
      <c r="A12" s="77" t="s">
        <v>276</v>
      </c>
      <c r="B12" s="77"/>
      <c r="C12" s="77"/>
      <c r="D12" s="77" t="s">
        <v>277</v>
      </c>
      <c r="E12" s="78">
        <f>SUM(F12:J12)</f>
        <v>25.8</v>
      </c>
      <c r="F12" s="78"/>
      <c r="G12" s="78">
        <v>25.8</v>
      </c>
      <c r="H12" s="78"/>
      <c r="I12" s="78"/>
      <c r="J12" s="78"/>
    </row>
    <row r="13" ht="19.5" customHeight="1" spans="1:10">
      <c r="A13" s="77" t="s">
        <v>132</v>
      </c>
      <c r="B13" s="77"/>
      <c r="C13" s="77"/>
      <c r="D13" s="77" t="s">
        <v>133</v>
      </c>
      <c r="E13" s="78">
        <v>60</v>
      </c>
      <c r="F13" s="78"/>
      <c r="G13" s="78">
        <v>60</v>
      </c>
      <c r="H13" s="78"/>
      <c r="I13" s="78"/>
      <c r="J13" s="78"/>
    </row>
    <row r="14" ht="19.5" customHeight="1" spans="1:10">
      <c r="A14" s="77" t="s">
        <v>134</v>
      </c>
      <c r="B14" s="77"/>
      <c r="C14" s="77"/>
      <c r="D14" s="77" t="s">
        <v>135</v>
      </c>
      <c r="E14" s="78">
        <f>SUM(F14:J14)</f>
        <v>60</v>
      </c>
      <c r="F14" s="78"/>
      <c r="G14" s="78">
        <v>60</v>
      </c>
      <c r="H14" s="78"/>
      <c r="I14" s="78"/>
      <c r="J14" s="78"/>
    </row>
    <row r="15" ht="19.5" customHeight="1" spans="1:10">
      <c r="A15" s="77" t="s">
        <v>136</v>
      </c>
      <c r="B15" s="77"/>
      <c r="C15" s="77"/>
      <c r="D15" s="77" t="s">
        <v>137</v>
      </c>
      <c r="E15" s="78">
        <v>2.52</v>
      </c>
      <c r="F15" s="78"/>
      <c r="G15" s="78">
        <v>2.52</v>
      </c>
      <c r="H15" s="78"/>
      <c r="I15" s="78"/>
      <c r="J15" s="78"/>
    </row>
    <row r="16" ht="19.5" customHeight="1" spans="1:10">
      <c r="A16" s="77" t="s">
        <v>138</v>
      </c>
      <c r="B16" s="77"/>
      <c r="C16" s="77"/>
      <c r="D16" s="77" t="s">
        <v>139</v>
      </c>
      <c r="E16" s="78">
        <f>SUM(F16:J16)</f>
        <v>2.52</v>
      </c>
      <c r="F16" s="78"/>
      <c r="G16" s="78">
        <v>2.52</v>
      </c>
      <c r="H16" s="78"/>
      <c r="I16" s="78"/>
      <c r="J16" s="78"/>
    </row>
    <row r="17" ht="19.5" customHeight="1" spans="1:10">
      <c r="A17" s="77" t="s">
        <v>140</v>
      </c>
      <c r="B17" s="77"/>
      <c r="C17" s="77"/>
      <c r="D17" s="77" t="s">
        <v>141</v>
      </c>
      <c r="E17" s="86">
        <f>SUM(E18,E21,E27,E29,E31,E33,E35)</f>
        <v>114200.59</v>
      </c>
      <c r="F17" s="86">
        <f t="shared" ref="F17:J17" si="2">SUM(F18,F21,F27,F29,F31,F33,F35)</f>
        <v>87394.16</v>
      </c>
      <c r="G17" s="86">
        <f t="shared" si="2"/>
        <v>26806.43</v>
      </c>
      <c r="H17" s="86">
        <f t="shared" si="2"/>
        <v>0</v>
      </c>
      <c r="I17" s="86">
        <f t="shared" si="2"/>
        <v>0</v>
      </c>
      <c r="J17" s="86">
        <f t="shared" si="2"/>
        <v>0</v>
      </c>
    </row>
    <row r="18" ht="19.5" customHeight="1" spans="1:10">
      <c r="A18" s="77" t="s">
        <v>142</v>
      </c>
      <c r="B18" s="77"/>
      <c r="C18" s="77"/>
      <c r="D18" s="77" t="s">
        <v>143</v>
      </c>
      <c r="E18" s="78">
        <f>SUM(E19:E20)</f>
        <v>937.94</v>
      </c>
      <c r="F18" s="78">
        <f t="shared" ref="F18:J18" si="3">SUM(F19:F20)</f>
        <v>596.81</v>
      </c>
      <c r="G18" s="78">
        <f t="shared" si="3"/>
        <v>341.13</v>
      </c>
      <c r="H18" s="78">
        <f t="shared" si="3"/>
        <v>0</v>
      </c>
      <c r="I18" s="78">
        <f t="shared" si="3"/>
        <v>0</v>
      </c>
      <c r="J18" s="78">
        <f t="shared" si="3"/>
        <v>0</v>
      </c>
    </row>
    <row r="19" ht="19.5" customHeight="1" spans="1:10">
      <c r="A19" s="77" t="s">
        <v>144</v>
      </c>
      <c r="B19" s="77"/>
      <c r="C19" s="77"/>
      <c r="D19" s="77" t="s">
        <v>145</v>
      </c>
      <c r="E19" s="78">
        <f>SUM(F19:J19)</f>
        <v>892.94</v>
      </c>
      <c r="F19" s="78">
        <v>596.81</v>
      </c>
      <c r="G19" s="78">
        <v>296.13</v>
      </c>
      <c r="H19" s="78"/>
      <c r="I19" s="78"/>
      <c r="J19" s="78"/>
    </row>
    <row r="20" ht="19.5" customHeight="1" spans="1:10">
      <c r="A20" s="77" t="s">
        <v>146</v>
      </c>
      <c r="B20" s="77"/>
      <c r="C20" s="77"/>
      <c r="D20" s="77" t="s">
        <v>147</v>
      </c>
      <c r="E20" s="78">
        <f>SUM(F20:J20)</f>
        <v>45</v>
      </c>
      <c r="F20" s="78"/>
      <c r="G20" s="78">
        <v>45</v>
      </c>
      <c r="H20" s="78"/>
      <c r="I20" s="78"/>
      <c r="J20" s="78"/>
    </row>
    <row r="21" ht="19.5" customHeight="1" spans="1:10">
      <c r="A21" s="77" t="s">
        <v>148</v>
      </c>
      <c r="B21" s="77"/>
      <c r="C21" s="77"/>
      <c r="D21" s="77" t="s">
        <v>149</v>
      </c>
      <c r="E21" s="86">
        <f>SUM(E22:E26)</f>
        <v>107872.17</v>
      </c>
      <c r="F21" s="86">
        <f t="shared" ref="F21:J21" si="4">SUM(F22:F26)</f>
        <v>83860.04</v>
      </c>
      <c r="G21" s="86">
        <f t="shared" si="4"/>
        <v>24012.13</v>
      </c>
      <c r="H21" s="86">
        <f t="shared" si="4"/>
        <v>0</v>
      </c>
      <c r="I21" s="86">
        <f t="shared" si="4"/>
        <v>0</v>
      </c>
      <c r="J21" s="86">
        <f t="shared" si="4"/>
        <v>0</v>
      </c>
    </row>
    <row r="22" ht="19.5" customHeight="1" spans="1:10">
      <c r="A22" s="77" t="s">
        <v>150</v>
      </c>
      <c r="B22" s="77"/>
      <c r="C22" s="77"/>
      <c r="D22" s="77" t="s">
        <v>151</v>
      </c>
      <c r="E22" s="78">
        <f>SUM(F22:J22)</f>
        <v>5022.23</v>
      </c>
      <c r="F22" s="86">
        <f>1100.19+0.01</f>
        <v>1100.2</v>
      </c>
      <c r="G22" s="86">
        <v>3922.03</v>
      </c>
      <c r="H22" s="78"/>
      <c r="I22" s="78"/>
      <c r="J22" s="78"/>
    </row>
    <row r="23" ht="19.5" customHeight="1" spans="1:10">
      <c r="A23" s="77" t="s">
        <v>152</v>
      </c>
      <c r="B23" s="77"/>
      <c r="C23" s="77"/>
      <c r="D23" s="77" t="s">
        <v>153</v>
      </c>
      <c r="E23" s="78">
        <f t="shared" ref="E23:E36" si="5">SUM(F23:J23)</f>
        <v>50194.88</v>
      </c>
      <c r="F23" s="86">
        <v>42581.11</v>
      </c>
      <c r="G23" s="86">
        <v>7613.77</v>
      </c>
      <c r="H23" s="78"/>
      <c r="I23" s="78"/>
      <c r="J23" s="78"/>
    </row>
    <row r="24" ht="19.5" customHeight="1" spans="1:10">
      <c r="A24" s="77" t="s">
        <v>154</v>
      </c>
      <c r="B24" s="77"/>
      <c r="C24" s="77"/>
      <c r="D24" s="77" t="s">
        <v>155</v>
      </c>
      <c r="E24" s="78">
        <f t="shared" si="5"/>
        <v>27375.03</v>
      </c>
      <c r="F24" s="86">
        <v>22880.18</v>
      </c>
      <c r="G24" s="86">
        <v>4494.85</v>
      </c>
      <c r="H24" s="78">
        <v>0</v>
      </c>
      <c r="I24" s="78"/>
      <c r="J24" s="78">
        <v>0</v>
      </c>
    </row>
    <row r="25" ht="19.5" customHeight="1" spans="1:10">
      <c r="A25" s="77" t="s">
        <v>156</v>
      </c>
      <c r="B25" s="77"/>
      <c r="C25" s="77"/>
      <c r="D25" s="77" t="s">
        <v>157</v>
      </c>
      <c r="E25" s="78">
        <f t="shared" si="5"/>
        <v>19733.09</v>
      </c>
      <c r="F25" s="86">
        <v>15874.83</v>
      </c>
      <c r="G25" s="86">
        <v>3858.26</v>
      </c>
      <c r="H25" s="78">
        <v>0</v>
      </c>
      <c r="I25" s="78"/>
      <c r="J25" s="78">
        <v>0</v>
      </c>
    </row>
    <row r="26" ht="19.5" customHeight="1" spans="1:10">
      <c r="A26" s="77" t="s">
        <v>158</v>
      </c>
      <c r="B26" s="77"/>
      <c r="C26" s="77"/>
      <c r="D26" s="77" t="s">
        <v>159</v>
      </c>
      <c r="E26" s="78">
        <f t="shared" si="5"/>
        <v>5546.94</v>
      </c>
      <c r="F26" s="86">
        <v>1423.72</v>
      </c>
      <c r="G26" s="86">
        <v>4123.22</v>
      </c>
      <c r="H26" s="78">
        <v>0</v>
      </c>
      <c r="I26" s="78"/>
      <c r="J26" s="78">
        <v>0</v>
      </c>
    </row>
    <row r="27" ht="19.5" customHeight="1" spans="1:10">
      <c r="A27" s="77" t="s">
        <v>160</v>
      </c>
      <c r="B27" s="77"/>
      <c r="C27" s="77"/>
      <c r="D27" s="77" t="s">
        <v>161</v>
      </c>
      <c r="E27" s="86">
        <f>SUM(E28)</f>
        <v>1573.69</v>
      </c>
      <c r="F27" s="86">
        <f t="shared" ref="F27:J27" si="6">SUM(F28)</f>
        <v>618.04</v>
      </c>
      <c r="G27" s="86">
        <f t="shared" si="6"/>
        <v>955.65</v>
      </c>
      <c r="H27" s="86">
        <f t="shared" si="6"/>
        <v>0</v>
      </c>
      <c r="I27" s="86">
        <f t="shared" si="6"/>
        <v>0</v>
      </c>
      <c r="J27" s="86">
        <f t="shared" si="6"/>
        <v>0</v>
      </c>
    </row>
    <row r="28" ht="19.5" customHeight="1" spans="1:10">
      <c r="A28" s="77" t="s">
        <v>162</v>
      </c>
      <c r="B28" s="77"/>
      <c r="C28" s="77"/>
      <c r="D28" s="77" t="s">
        <v>163</v>
      </c>
      <c r="E28" s="78">
        <f t="shared" si="5"/>
        <v>1573.69</v>
      </c>
      <c r="F28" s="78">
        <v>618.04</v>
      </c>
      <c r="G28" s="78">
        <v>955.65</v>
      </c>
      <c r="H28" s="78"/>
      <c r="I28" s="78"/>
      <c r="J28" s="78"/>
    </row>
    <row r="29" ht="19.5" customHeight="1" spans="1:10">
      <c r="A29" s="77" t="s">
        <v>164</v>
      </c>
      <c r="B29" s="77"/>
      <c r="C29" s="77"/>
      <c r="D29" s="77" t="s">
        <v>165</v>
      </c>
      <c r="E29" s="78">
        <f>SUM(E30)</f>
        <v>719.4</v>
      </c>
      <c r="F29" s="78">
        <f t="shared" ref="F29:J29" si="7">SUM(F30)</f>
        <v>508.3</v>
      </c>
      <c r="G29" s="78">
        <f t="shared" si="7"/>
        <v>211.1</v>
      </c>
      <c r="H29" s="78">
        <f t="shared" si="7"/>
        <v>0</v>
      </c>
      <c r="I29" s="78">
        <f t="shared" si="7"/>
        <v>0</v>
      </c>
      <c r="J29" s="78">
        <f t="shared" si="7"/>
        <v>0</v>
      </c>
    </row>
    <row r="30" ht="19.5" customHeight="1" spans="1:10">
      <c r="A30" s="77" t="s">
        <v>166</v>
      </c>
      <c r="B30" s="77"/>
      <c r="C30" s="77"/>
      <c r="D30" s="77" t="s">
        <v>167</v>
      </c>
      <c r="E30" s="78">
        <f t="shared" si="5"/>
        <v>719.4</v>
      </c>
      <c r="F30" s="78">
        <v>508.3</v>
      </c>
      <c r="G30" s="78">
        <v>211.1</v>
      </c>
      <c r="H30" s="78"/>
      <c r="I30" s="78"/>
      <c r="J30" s="78"/>
    </row>
    <row r="31" ht="19.5" customHeight="1" spans="1:10">
      <c r="A31" s="77" t="s">
        <v>168</v>
      </c>
      <c r="B31" s="77"/>
      <c r="C31" s="77"/>
      <c r="D31" s="77" t="s">
        <v>169</v>
      </c>
      <c r="E31" s="78">
        <f>SUM(E32)</f>
        <v>705.6</v>
      </c>
      <c r="F31" s="78">
        <f t="shared" ref="F31:J31" si="8">SUM(F32)</f>
        <v>700.33</v>
      </c>
      <c r="G31" s="78">
        <f t="shared" si="8"/>
        <v>5.27</v>
      </c>
      <c r="H31" s="78">
        <f t="shared" si="8"/>
        <v>0</v>
      </c>
      <c r="I31" s="78">
        <f t="shared" si="8"/>
        <v>0</v>
      </c>
      <c r="J31" s="78">
        <f t="shared" si="8"/>
        <v>0</v>
      </c>
    </row>
    <row r="32" ht="19.5" customHeight="1" spans="1:10">
      <c r="A32" s="77" t="s">
        <v>170</v>
      </c>
      <c r="B32" s="77"/>
      <c r="C32" s="77"/>
      <c r="D32" s="77" t="s">
        <v>171</v>
      </c>
      <c r="E32" s="78">
        <f t="shared" si="5"/>
        <v>705.6</v>
      </c>
      <c r="F32" s="78">
        <v>700.33</v>
      </c>
      <c r="G32" s="78">
        <v>5.27</v>
      </c>
      <c r="H32" s="78"/>
      <c r="I32" s="78"/>
      <c r="J32" s="78"/>
    </row>
    <row r="33" ht="19.5" customHeight="1" spans="1:10">
      <c r="A33" s="77" t="s">
        <v>172</v>
      </c>
      <c r="B33" s="77"/>
      <c r="C33" s="77"/>
      <c r="D33" s="77" t="s">
        <v>173</v>
      </c>
      <c r="E33" s="86">
        <f>SUM(E34)</f>
        <v>1853.18</v>
      </c>
      <c r="F33" s="86">
        <f t="shared" ref="F33:J33" si="9">SUM(F34)</f>
        <v>988.69</v>
      </c>
      <c r="G33" s="86">
        <f t="shared" si="9"/>
        <v>864.49</v>
      </c>
      <c r="H33" s="86">
        <f t="shared" si="9"/>
        <v>0</v>
      </c>
      <c r="I33" s="86">
        <f t="shared" si="9"/>
        <v>0</v>
      </c>
      <c r="J33" s="86">
        <f t="shared" si="9"/>
        <v>0</v>
      </c>
    </row>
    <row r="34" ht="19.5" customHeight="1" spans="1:10">
      <c r="A34" s="77" t="s">
        <v>174</v>
      </c>
      <c r="B34" s="77"/>
      <c r="C34" s="77"/>
      <c r="D34" s="77" t="s">
        <v>175</v>
      </c>
      <c r="E34" s="78">
        <f t="shared" si="5"/>
        <v>1853.18</v>
      </c>
      <c r="F34" s="78">
        <v>988.69</v>
      </c>
      <c r="G34" s="78">
        <v>864.49</v>
      </c>
      <c r="H34" s="78"/>
      <c r="I34" s="78"/>
      <c r="J34" s="78"/>
    </row>
    <row r="35" ht="19.5" customHeight="1" spans="1:10">
      <c r="A35" s="77" t="s">
        <v>176</v>
      </c>
      <c r="B35" s="77"/>
      <c r="C35" s="77"/>
      <c r="D35" s="77" t="s">
        <v>177</v>
      </c>
      <c r="E35" s="78">
        <f>SUM(E36)</f>
        <v>538.61</v>
      </c>
      <c r="F35" s="78">
        <f t="shared" ref="F35:J35" si="10">SUM(F36)</f>
        <v>121.95</v>
      </c>
      <c r="G35" s="78">
        <f t="shared" si="10"/>
        <v>416.66</v>
      </c>
      <c r="H35" s="78">
        <f t="shared" si="10"/>
        <v>0</v>
      </c>
      <c r="I35" s="78">
        <f t="shared" si="10"/>
        <v>0</v>
      </c>
      <c r="J35" s="78">
        <f t="shared" si="10"/>
        <v>0</v>
      </c>
    </row>
    <row r="36" ht="19.5" customHeight="1" spans="1:10">
      <c r="A36" s="77" t="s">
        <v>178</v>
      </c>
      <c r="B36" s="77"/>
      <c r="C36" s="77"/>
      <c r="D36" s="77" t="s">
        <v>177</v>
      </c>
      <c r="E36" s="78">
        <f t="shared" si="5"/>
        <v>538.61</v>
      </c>
      <c r="F36" s="78">
        <v>121.95</v>
      </c>
      <c r="G36" s="78">
        <v>416.66</v>
      </c>
      <c r="H36" s="78">
        <v>0</v>
      </c>
      <c r="I36" s="78"/>
      <c r="J36" s="78">
        <v>0</v>
      </c>
    </row>
    <row r="37" ht="19.5" customHeight="1" spans="1:10">
      <c r="A37" s="77" t="s">
        <v>179</v>
      </c>
      <c r="B37" s="77"/>
      <c r="C37" s="77"/>
      <c r="D37" s="77" t="s">
        <v>180</v>
      </c>
      <c r="E37" s="78">
        <f>SUM(E38)</f>
        <v>2.76</v>
      </c>
      <c r="F37" s="78"/>
      <c r="G37" s="78">
        <v>2.76</v>
      </c>
      <c r="H37" s="78"/>
      <c r="I37" s="78"/>
      <c r="J37" s="78"/>
    </row>
    <row r="38" ht="19.5" customHeight="1" spans="1:10">
      <c r="A38" s="77" t="s">
        <v>181</v>
      </c>
      <c r="B38" s="77"/>
      <c r="C38" s="77"/>
      <c r="D38" s="77" t="s">
        <v>182</v>
      </c>
      <c r="E38" s="78">
        <f>SUM(E39:E40)</f>
        <v>2.76</v>
      </c>
      <c r="F38" s="78">
        <f t="shared" ref="F38:J38" si="11">SUM(F39:F40)</f>
        <v>0</v>
      </c>
      <c r="G38" s="78">
        <f t="shared" si="11"/>
        <v>2.76</v>
      </c>
      <c r="H38" s="78">
        <f t="shared" si="11"/>
        <v>0</v>
      </c>
      <c r="I38" s="78">
        <f t="shared" si="11"/>
        <v>0</v>
      </c>
      <c r="J38" s="78">
        <f t="shared" si="11"/>
        <v>0</v>
      </c>
    </row>
    <row r="39" ht="19.5" customHeight="1" spans="1:10">
      <c r="A39" s="77" t="s">
        <v>183</v>
      </c>
      <c r="B39" s="77"/>
      <c r="C39" s="77"/>
      <c r="D39" s="77" t="s">
        <v>184</v>
      </c>
      <c r="E39" s="78">
        <f t="shared" ref="E39:E40" si="12">SUM(F39:J39)</f>
        <v>0.76</v>
      </c>
      <c r="F39" s="78"/>
      <c r="G39" s="78">
        <v>0.76</v>
      </c>
      <c r="H39" s="78"/>
      <c r="I39" s="78"/>
      <c r="J39" s="78"/>
    </row>
    <row r="40" ht="19.5" customHeight="1" spans="1:10">
      <c r="A40" s="77" t="s">
        <v>185</v>
      </c>
      <c r="B40" s="77"/>
      <c r="C40" s="77"/>
      <c r="D40" s="77" t="s">
        <v>186</v>
      </c>
      <c r="E40" s="78">
        <f t="shared" si="12"/>
        <v>2</v>
      </c>
      <c r="F40" s="78"/>
      <c r="G40" s="78">
        <v>2</v>
      </c>
      <c r="H40" s="78"/>
      <c r="I40" s="78"/>
      <c r="J40" s="78"/>
    </row>
    <row r="41" ht="19.5" customHeight="1" spans="1:10">
      <c r="A41" s="77" t="s">
        <v>187</v>
      </c>
      <c r="B41" s="77"/>
      <c r="C41" s="77"/>
      <c r="D41" s="77" t="s">
        <v>188</v>
      </c>
      <c r="E41" s="86">
        <f>E42</f>
        <v>1216.61</v>
      </c>
      <c r="F41" s="86">
        <f t="shared" ref="F41:J41" si="13">SUM(F42)</f>
        <v>30.49</v>
      </c>
      <c r="G41" s="86">
        <f t="shared" si="13"/>
        <v>1186.12</v>
      </c>
      <c r="H41" s="86">
        <f t="shared" si="13"/>
        <v>0</v>
      </c>
      <c r="I41" s="86">
        <f t="shared" si="13"/>
        <v>0</v>
      </c>
      <c r="J41" s="86">
        <f t="shared" si="13"/>
        <v>0</v>
      </c>
    </row>
    <row r="42" ht="19.5" customHeight="1" spans="1:10">
      <c r="A42" s="77" t="s">
        <v>189</v>
      </c>
      <c r="B42" s="77"/>
      <c r="C42" s="77"/>
      <c r="D42" s="77" t="s">
        <v>190</v>
      </c>
      <c r="E42" s="86">
        <f>SUM(E43:E47)</f>
        <v>1216.61</v>
      </c>
      <c r="F42" s="86">
        <f t="shared" ref="F42:J42" si="14">SUM(F43:F47)</f>
        <v>30.49</v>
      </c>
      <c r="G42" s="86">
        <f t="shared" si="14"/>
        <v>1186.12</v>
      </c>
      <c r="H42" s="86">
        <f t="shared" si="14"/>
        <v>0</v>
      </c>
      <c r="I42" s="86">
        <f t="shared" si="14"/>
        <v>0</v>
      </c>
      <c r="J42" s="86">
        <f t="shared" si="14"/>
        <v>0</v>
      </c>
    </row>
    <row r="43" ht="19.5" customHeight="1" spans="1:10">
      <c r="A43" s="77" t="s">
        <v>191</v>
      </c>
      <c r="B43" s="77"/>
      <c r="C43" s="77"/>
      <c r="D43" s="77" t="s">
        <v>145</v>
      </c>
      <c r="E43" s="78">
        <f t="shared" ref="E43:E47" si="15">SUM(F43:J43)</f>
        <v>15.7</v>
      </c>
      <c r="F43" s="78">
        <v>15.7</v>
      </c>
      <c r="G43" s="78"/>
      <c r="H43" s="78"/>
      <c r="I43" s="78"/>
      <c r="J43" s="78"/>
    </row>
    <row r="44" ht="19.5" customHeight="1" spans="1:10">
      <c r="A44" s="77" t="s">
        <v>192</v>
      </c>
      <c r="B44" s="77"/>
      <c r="C44" s="77"/>
      <c r="D44" s="77" t="s">
        <v>193</v>
      </c>
      <c r="E44" s="78">
        <f t="shared" si="15"/>
        <v>356.3</v>
      </c>
      <c r="F44" s="78"/>
      <c r="G44" s="78">
        <v>356.3</v>
      </c>
      <c r="H44" s="78"/>
      <c r="I44" s="78"/>
      <c r="J44" s="78"/>
    </row>
    <row r="45" ht="19.5" customHeight="1" spans="1:10">
      <c r="A45" s="77" t="s">
        <v>194</v>
      </c>
      <c r="B45" s="77"/>
      <c r="C45" s="77"/>
      <c r="D45" s="77" t="s">
        <v>195</v>
      </c>
      <c r="E45" s="78">
        <f t="shared" si="15"/>
        <v>200</v>
      </c>
      <c r="F45" s="78"/>
      <c r="G45" s="78">
        <v>200</v>
      </c>
      <c r="H45" s="78"/>
      <c r="I45" s="78"/>
      <c r="J45" s="78"/>
    </row>
    <row r="46" ht="19.5" customHeight="1" spans="1:10">
      <c r="A46" s="77" t="s">
        <v>196</v>
      </c>
      <c r="B46" s="77"/>
      <c r="C46" s="77"/>
      <c r="D46" s="77" t="s">
        <v>197</v>
      </c>
      <c r="E46" s="78">
        <f t="shared" si="15"/>
        <v>637.82</v>
      </c>
      <c r="F46" s="78">
        <v>8</v>
      </c>
      <c r="G46" s="78">
        <f>629.81+0.01</f>
        <v>629.82</v>
      </c>
      <c r="H46" s="78"/>
      <c r="I46" s="78"/>
      <c r="J46" s="78"/>
    </row>
    <row r="47" ht="19.5" customHeight="1" spans="1:10">
      <c r="A47" s="77" t="s">
        <v>198</v>
      </c>
      <c r="B47" s="77"/>
      <c r="C47" s="77"/>
      <c r="D47" s="77" t="s">
        <v>199</v>
      </c>
      <c r="E47" s="78">
        <f t="shared" si="15"/>
        <v>6.79</v>
      </c>
      <c r="F47" s="78">
        <v>6.79</v>
      </c>
      <c r="G47" s="78"/>
      <c r="H47" s="78"/>
      <c r="I47" s="78"/>
      <c r="J47" s="78"/>
    </row>
    <row r="48" ht="19.5" customHeight="1" spans="1:10">
      <c r="A48" s="77" t="s">
        <v>200</v>
      </c>
      <c r="B48" s="77"/>
      <c r="C48" s="77"/>
      <c r="D48" s="77" t="s">
        <v>201</v>
      </c>
      <c r="E48" s="86">
        <f>SUM(E49,E52,E54,E56)</f>
        <v>11592.44</v>
      </c>
      <c r="F48" s="86">
        <f t="shared" ref="F48:J48" si="16">SUM(F49,F52,F54,F56)</f>
        <v>11591.82</v>
      </c>
      <c r="G48" s="86">
        <f t="shared" si="16"/>
        <v>0.62</v>
      </c>
      <c r="H48" s="86">
        <f t="shared" si="16"/>
        <v>0</v>
      </c>
      <c r="I48" s="86">
        <f t="shared" si="16"/>
        <v>0</v>
      </c>
      <c r="J48" s="86">
        <f t="shared" si="16"/>
        <v>0</v>
      </c>
    </row>
    <row r="49" ht="19.5" customHeight="1" spans="1:10">
      <c r="A49" s="77" t="s">
        <v>202</v>
      </c>
      <c r="B49" s="77"/>
      <c r="C49" s="77"/>
      <c r="D49" s="77" t="s">
        <v>203</v>
      </c>
      <c r="E49" s="86">
        <f>SUM(E50:E51)</f>
        <v>11021.42</v>
      </c>
      <c r="F49" s="86">
        <f t="shared" ref="F49:J49" si="17">SUM(F50:F51)</f>
        <v>11021.42</v>
      </c>
      <c r="G49" s="86">
        <f t="shared" si="17"/>
        <v>0</v>
      </c>
      <c r="H49" s="86">
        <f t="shared" si="17"/>
        <v>0</v>
      </c>
      <c r="I49" s="86">
        <f t="shared" si="17"/>
        <v>0</v>
      </c>
      <c r="J49" s="86">
        <f t="shared" si="17"/>
        <v>0</v>
      </c>
    </row>
    <row r="50" ht="19.5" customHeight="1" spans="1:10">
      <c r="A50" s="77" t="s">
        <v>204</v>
      </c>
      <c r="B50" s="77"/>
      <c r="C50" s="77"/>
      <c r="D50" s="77" t="s">
        <v>205</v>
      </c>
      <c r="E50" s="78">
        <f t="shared" ref="E50:E51" si="18">SUM(F50:J50)</f>
        <v>9306.21</v>
      </c>
      <c r="F50" s="86">
        <f>9306.2+0.01</f>
        <v>9306.21</v>
      </c>
      <c r="G50" s="78"/>
      <c r="H50" s="78">
        <v>0</v>
      </c>
      <c r="I50" s="78"/>
      <c r="J50" s="78">
        <v>0</v>
      </c>
    </row>
    <row r="51" ht="19.5" customHeight="1" spans="1:10">
      <c r="A51" s="77" t="s">
        <v>206</v>
      </c>
      <c r="B51" s="77"/>
      <c r="C51" s="77"/>
      <c r="D51" s="77" t="s">
        <v>207</v>
      </c>
      <c r="E51" s="78">
        <f t="shared" si="18"/>
        <v>1715.21</v>
      </c>
      <c r="F51" s="86">
        <v>1715.21</v>
      </c>
      <c r="G51" s="78"/>
      <c r="H51" s="78">
        <v>0</v>
      </c>
      <c r="I51" s="78"/>
      <c r="J51" s="78">
        <v>0</v>
      </c>
    </row>
    <row r="52" ht="19.5" customHeight="1" spans="1:10">
      <c r="A52" s="77" t="s">
        <v>208</v>
      </c>
      <c r="B52" s="77"/>
      <c r="C52" s="77"/>
      <c r="D52" s="77" t="s">
        <v>209</v>
      </c>
      <c r="E52" s="78">
        <f>SUM(E53)</f>
        <v>0.05</v>
      </c>
      <c r="F52" s="78">
        <f t="shared" ref="F52:J52" si="19">SUM(F53)</f>
        <v>0</v>
      </c>
      <c r="G52" s="78">
        <f t="shared" si="19"/>
        <v>0.05</v>
      </c>
      <c r="H52" s="78">
        <f t="shared" si="19"/>
        <v>0</v>
      </c>
      <c r="I52" s="78">
        <f t="shared" si="19"/>
        <v>0</v>
      </c>
      <c r="J52" s="78">
        <f t="shared" si="19"/>
        <v>0</v>
      </c>
    </row>
    <row r="53" ht="19.5" customHeight="1" spans="1:10">
      <c r="A53" s="77" t="s">
        <v>210</v>
      </c>
      <c r="B53" s="77"/>
      <c r="C53" s="77"/>
      <c r="D53" s="77" t="s">
        <v>211</v>
      </c>
      <c r="E53" s="78">
        <f t="shared" ref="E53" si="20">SUM(F53:J53)</f>
        <v>0.05</v>
      </c>
      <c r="F53" s="78"/>
      <c r="G53" s="78">
        <v>0.05</v>
      </c>
      <c r="H53" s="78"/>
      <c r="I53" s="78"/>
      <c r="J53" s="78"/>
    </row>
    <row r="54" ht="19.5" customHeight="1" spans="1:10">
      <c r="A54" s="77" t="s">
        <v>212</v>
      </c>
      <c r="B54" s="77"/>
      <c r="C54" s="77"/>
      <c r="D54" s="77" t="s">
        <v>213</v>
      </c>
      <c r="E54" s="78">
        <f>SUM(E55)</f>
        <v>570.4</v>
      </c>
      <c r="F54" s="78">
        <f t="shared" ref="F54:J54" si="21">SUM(F55)</f>
        <v>570.4</v>
      </c>
      <c r="G54" s="78">
        <f t="shared" si="21"/>
        <v>0</v>
      </c>
      <c r="H54" s="78">
        <f t="shared" si="21"/>
        <v>0</v>
      </c>
      <c r="I54" s="78">
        <f t="shared" si="21"/>
        <v>0</v>
      </c>
      <c r="J54" s="78">
        <f t="shared" si="21"/>
        <v>0</v>
      </c>
    </row>
    <row r="55" ht="19.5" customHeight="1" spans="1:10">
      <c r="A55" s="77" t="s">
        <v>214</v>
      </c>
      <c r="B55" s="77"/>
      <c r="C55" s="77"/>
      <c r="D55" s="77" t="s">
        <v>215</v>
      </c>
      <c r="E55" s="78">
        <f t="shared" ref="E55" si="22">SUM(F55:J55)</f>
        <v>570.4</v>
      </c>
      <c r="F55" s="78">
        <v>570.4</v>
      </c>
      <c r="G55" s="78"/>
      <c r="H55" s="78">
        <v>0</v>
      </c>
      <c r="I55" s="78"/>
      <c r="J55" s="78">
        <v>0</v>
      </c>
    </row>
    <row r="56" ht="19.5" customHeight="1" spans="1:10">
      <c r="A56" s="77" t="s">
        <v>216</v>
      </c>
      <c r="B56" s="77"/>
      <c r="C56" s="77"/>
      <c r="D56" s="77" t="s">
        <v>217</v>
      </c>
      <c r="E56" s="78">
        <f>SUM(E57)</f>
        <v>0.57</v>
      </c>
      <c r="F56" s="78">
        <f t="shared" ref="F56:J56" si="23">SUM(F57)</f>
        <v>0</v>
      </c>
      <c r="G56" s="78">
        <f t="shared" si="23"/>
        <v>0.57</v>
      </c>
      <c r="H56" s="78">
        <f t="shared" si="23"/>
        <v>0</v>
      </c>
      <c r="I56" s="78">
        <f t="shared" si="23"/>
        <v>0</v>
      </c>
      <c r="J56" s="78">
        <f t="shared" si="23"/>
        <v>0</v>
      </c>
    </row>
    <row r="57" ht="19.5" customHeight="1" spans="1:10">
      <c r="A57" s="77" t="s">
        <v>218</v>
      </c>
      <c r="B57" s="77"/>
      <c r="C57" s="77"/>
      <c r="D57" s="77" t="s">
        <v>219</v>
      </c>
      <c r="E57" s="78">
        <f t="shared" ref="E57" si="24">SUM(F57:J57)</f>
        <v>0.57</v>
      </c>
      <c r="F57" s="78"/>
      <c r="G57" s="78">
        <v>0.57</v>
      </c>
      <c r="H57" s="78"/>
      <c r="I57" s="78"/>
      <c r="J57" s="78"/>
    </row>
    <row r="58" ht="19.5" customHeight="1" spans="1:10">
      <c r="A58" s="77" t="s">
        <v>220</v>
      </c>
      <c r="B58" s="77"/>
      <c r="C58" s="77"/>
      <c r="D58" s="77" t="s">
        <v>221</v>
      </c>
      <c r="E58" s="86">
        <f>E59</f>
        <v>7230.18</v>
      </c>
      <c r="F58" s="86">
        <f t="shared" ref="F58:J58" si="25">F59</f>
        <v>7230.18</v>
      </c>
      <c r="G58" s="86">
        <f t="shared" si="25"/>
        <v>0</v>
      </c>
      <c r="H58" s="86">
        <f t="shared" si="25"/>
        <v>0</v>
      </c>
      <c r="I58" s="86">
        <f t="shared" si="25"/>
        <v>0</v>
      </c>
      <c r="J58" s="86">
        <f t="shared" si="25"/>
        <v>0</v>
      </c>
    </row>
    <row r="59" ht="19.5" customHeight="1" spans="1:10">
      <c r="A59" s="77" t="s">
        <v>222</v>
      </c>
      <c r="B59" s="77"/>
      <c r="C59" s="77"/>
      <c r="D59" s="77" t="s">
        <v>223</v>
      </c>
      <c r="E59" s="86">
        <f>SUM(E60:E63)</f>
        <v>7230.18</v>
      </c>
      <c r="F59" s="86">
        <f t="shared" ref="F59:J59" si="26">SUM(F60:F63)</f>
        <v>7230.18</v>
      </c>
      <c r="G59" s="86">
        <f t="shared" si="26"/>
        <v>0</v>
      </c>
      <c r="H59" s="86">
        <f t="shared" si="26"/>
        <v>0</v>
      </c>
      <c r="I59" s="86">
        <f t="shared" si="26"/>
        <v>0</v>
      </c>
      <c r="J59" s="86">
        <f t="shared" si="26"/>
        <v>0</v>
      </c>
    </row>
    <row r="60" ht="19.5" customHeight="1" spans="1:10">
      <c r="A60" s="77" t="s">
        <v>224</v>
      </c>
      <c r="B60" s="77"/>
      <c r="C60" s="77"/>
      <c r="D60" s="77" t="s">
        <v>225</v>
      </c>
      <c r="E60" s="78">
        <f t="shared" ref="E60:E66" si="27">SUM(F60:J60)</f>
        <v>21.48</v>
      </c>
      <c r="F60" s="78">
        <f>21.47+0.01</f>
        <v>21.48</v>
      </c>
      <c r="G60" s="78"/>
      <c r="H60" s="78"/>
      <c r="I60" s="78"/>
      <c r="J60" s="78"/>
    </row>
    <row r="61" ht="19.5" customHeight="1" spans="1:10">
      <c r="A61" s="77" t="s">
        <v>226</v>
      </c>
      <c r="B61" s="77"/>
      <c r="C61" s="77"/>
      <c r="D61" s="77" t="s">
        <v>227</v>
      </c>
      <c r="E61" s="78">
        <f t="shared" si="27"/>
        <v>3923.39</v>
      </c>
      <c r="F61" s="86">
        <v>3923.39</v>
      </c>
      <c r="G61" s="78"/>
      <c r="H61" s="78">
        <v>0</v>
      </c>
      <c r="I61" s="78"/>
      <c r="J61" s="78">
        <v>0</v>
      </c>
    </row>
    <row r="62" ht="19.5" customHeight="1" spans="1:10">
      <c r="A62" s="77" t="s">
        <v>228</v>
      </c>
      <c r="B62" s="77"/>
      <c r="C62" s="77"/>
      <c r="D62" s="77" t="s">
        <v>229</v>
      </c>
      <c r="E62" s="78">
        <f t="shared" si="27"/>
        <v>2950.86</v>
      </c>
      <c r="F62" s="86">
        <v>2950.86</v>
      </c>
      <c r="G62" s="78"/>
      <c r="H62" s="78">
        <v>0</v>
      </c>
      <c r="I62" s="78"/>
      <c r="J62" s="78">
        <v>0</v>
      </c>
    </row>
    <row r="63" ht="19.5" customHeight="1" spans="1:10">
      <c r="A63" s="77" t="s">
        <v>230</v>
      </c>
      <c r="B63" s="77"/>
      <c r="C63" s="77"/>
      <c r="D63" s="77" t="s">
        <v>231</v>
      </c>
      <c r="E63" s="78">
        <f t="shared" si="27"/>
        <v>334.45</v>
      </c>
      <c r="F63" s="78">
        <v>334.45</v>
      </c>
      <c r="G63" s="78"/>
      <c r="H63" s="78">
        <v>0</v>
      </c>
      <c r="I63" s="78"/>
      <c r="J63" s="78">
        <v>0</v>
      </c>
    </row>
    <row r="64" ht="19.5" customHeight="1" spans="1:10">
      <c r="A64" s="77" t="s">
        <v>232</v>
      </c>
      <c r="B64" s="77"/>
      <c r="C64" s="77"/>
      <c r="D64" s="77" t="s">
        <v>233</v>
      </c>
      <c r="E64" s="78">
        <f>SUM(E65)</f>
        <v>93.55</v>
      </c>
      <c r="F64" s="78">
        <f t="shared" ref="F64:J65" si="28">SUM(F65)</f>
        <v>0</v>
      </c>
      <c r="G64" s="78">
        <f t="shared" si="28"/>
        <v>93.55</v>
      </c>
      <c r="H64" s="78">
        <f t="shared" si="28"/>
        <v>0</v>
      </c>
      <c r="I64" s="78">
        <f t="shared" si="28"/>
        <v>0</v>
      </c>
      <c r="J64" s="78">
        <f t="shared" si="28"/>
        <v>0</v>
      </c>
    </row>
    <row r="65" ht="19.5" customHeight="1" spans="1:10">
      <c r="A65" s="77" t="s">
        <v>234</v>
      </c>
      <c r="B65" s="77"/>
      <c r="C65" s="77"/>
      <c r="D65" s="77" t="s">
        <v>235</v>
      </c>
      <c r="E65" s="78">
        <f t="shared" si="27"/>
        <v>93.55</v>
      </c>
      <c r="F65" s="78">
        <f t="shared" si="28"/>
        <v>0</v>
      </c>
      <c r="G65" s="78">
        <f t="shared" si="28"/>
        <v>93.55</v>
      </c>
      <c r="H65" s="78">
        <f t="shared" si="28"/>
        <v>0</v>
      </c>
      <c r="I65" s="78">
        <f t="shared" si="28"/>
        <v>0</v>
      </c>
      <c r="J65" s="78">
        <f t="shared" si="28"/>
        <v>0</v>
      </c>
    </row>
    <row r="66" ht="19.5" customHeight="1" spans="1:10">
      <c r="A66" s="77" t="s">
        <v>236</v>
      </c>
      <c r="B66" s="77"/>
      <c r="C66" s="77"/>
      <c r="D66" s="77" t="s">
        <v>237</v>
      </c>
      <c r="E66" s="78">
        <f t="shared" si="27"/>
        <v>93.55</v>
      </c>
      <c r="F66" s="78"/>
      <c r="G66" s="78">
        <v>93.55</v>
      </c>
      <c r="H66" s="78"/>
      <c r="I66" s="78"/>
      <c r="J66" s="78"/>
    </row>
    <row r="67" ht="19.5" customHeight="1" spans="1:10">
      <c r="A67" s="77" t="s">
        <v>238</v>
      </c>
      <c r="B67" s="77"/>
      <c r="C67" s="77"/>
      <c r="D67" s="77" t="s">
        <v>239</v>
      </c>
      <c r="E67" s="86">
        <f>E68</f>
        <v>1071.11</v>
      </c>
      <c r="F67" s="86">
        <f t="shared" ref="F67:J67" si="29">SUM(F68)</f>
        <v>0</v>
      </c>
      <c r="G67" s="86">
        <f t="shared" si="29"/>
        <v>1071.11</v>
      </c>
      <c r="H67" s="86">
        <f t="shared" si="29"/>
        <v>0</v>
      </c>
      <c r="I67" s="86">
        <f t="shared" si="29"/>
        <v>0</v>
      </c>
      <c r="J67" s="86">
        <f t="shared" si="29"/>
        <v>0</v>
      </c>
    </row>
    <row r="68" ht="19.5" customHeight="1" spans="1:10">
      <c r="A68" s="77" t="s">
        <v>240</v>
      </c>
      <c r="B68" s="77"/>
      <c r="C68" s="77"/>
      <c r="D68" s="77" t="s">
        <v>241</v>
      </c>
      <c r="E68" s="86">
        <f>SUM(E69:E70)</f>
        <v>1071.11</v>
      </c>
      <c r="F68" s="86">
        <f t="shared" ref="F68:J68" si="30">SUM(F69:F70)</f>
        <v>0</v>
      </c>
      <c r="G68" s="86">
        <f t="shared" si="30"/>
        <v>1071.11</v>
      </c>
      <c r="H68" s="86">
        <f t="shared" si="30"/>
        <v>0</v>
      </c>
      <c r="I68" s="86">
        <f t="shared" si="30"/>
        <v>0</v>
      </c>
      <c r="J68" s="86">
        <f t="shared" si="30"/>
        <v>0</v>
      </c>
    </row>
    <row r="69" ht="19.5" customHeight="1" spans="1:10">
      <c r="A69" s="77" t="s">
        <v>242</v>
      </c>
      <c r="B69" s="77"/>
      <c r="C69" s="77"/>
      <c r="D69" s="77" t="s">
        <v>243</v>
      </c>
      <c r="E69" s="78">
        <f t="shared" ref="E69:E70" si="31">SUM(F69:J69)</f>
        <v>216.41</v>
      </c>
      <c r="F69" s="78"/>
      <c r="G69" s="78">
        <v>216.41</v>
      </c>
      <c r="H69" s="78"/>
      <c r="I69" s="78"/>
      <c r="J69" s="78"/>
    </row>
    <row r="70" ht="19.5" customHeight="1" spans="1:10">
      <c r="A70" s="77" t="s">
        <v>244</v>
      </c>
      <c r="B70" s="77"/>
      <c r="C70" s="77"/>
      <c r="D70" s="77" t="s">
        <v>245</v>
      </c>
      <c r="E70" s="78">
        <f t="shared" si="31"/>
        <v>854.7</v>
      </c>
      <c r="F70" s="78"/>
      <c r="G70" s="78">
        <v>854.7</v>
      </c>
      <c r="H70" s="78"/>
      <c r="I70" s="78"/>
      <c r="J70" s="78"/>
    </row>
    <row r="71" ht="19.5" customHeight="1" spans="1:10">
      <c r="A71" s="77" t="s">
        <v>246</v>
      </c>
      <c r="B71" s="77"/>
      <c r="C71" s="77"/>
      <c r="D71" s="77" t="s">
        <v>247</v>
      </c>
      <c r="E71" s="86">
        <f>SUM(E72)</f>
        <v>7977.21</v>
      </c>
      <c r="F71" s="86">
        <f t="shared" ref="F71:J72" si="32">SUM(F72)</f>
        <v>7977.21</v>
      </c>
      <c r="G71" s="86">
        <f t="shared" si="32"/>
        <v>0</v>
      </c>
      <c r="H71" s="86">
        <f t="shared" si="32"/>
        <v>0</v>
      </c>
      <c r="I71" s="86">
        <f t="shared" si="32"/>
        <v>0</v>
      </c>
      <c r="J71" s="86">
        <f t="shared" si="32"/>
        <v>0</v>
      </c>
    </row>
    <row r="72" ht="19.5" customHeight="1" spans="1:10">
      <c r="A72" s="77" t="s">
        <v>248</v>
      </c>
      <c r="B72" s="77"/>
      <c r="C72" s="77"/>
      <c r="D72" s="77" t="s">
        <v>249</v>
      </c>
      <c r="E72" s="86">
        <f>SUM(E73)</f>
        <v>7977.21</v>
      </c>
      <c r="F72" s="86">
        <f t="shared" si="32"/>
        <v>7977.21</v>
      </c>
      <c r="G72" s="86">
        <f t="shared" si="32"/>
        <v>0</v>
      </c>
      <c r="H72" s="86">
        <f t="shared" si="32"/>
        <v>0</v>
      </c>
      <c r="I72" s="86">
        <f t="shared" si="32"/>
        <v>0</v>
      </c>
      <c r="J72" s="86">
        <f t="shared" si="32"/>
        <v>0</v>
      </c>
    </row>
    <row r="73" ht="19.5" customHeight="1" spans="1:10">
      <c r="A73" s="77" t="s">
        <v>250</v>
      </c>
      <c r="B73" s="77"/>
      <c r="C73" s="77"/>
      <c r="D73" s="77" t="s">
        <v>251</v>
      </c>
      <c r="E73" s="78">
        <f t="shared" ref="E73" si="33">SUM(F73:J73)</f>
        <v>7977.21</v>
      </c>
      <c r="F73" s="86">
        <v>7977.21</v>
      </c>
      <c r="G73" s="78"/>
      <c r="H73" s="78">
        <v>0</v>
      </c>
      <c r="I73" s="78"/>
      <c r="J73" s="78">
        <v>0</v>
      </c>
    </row>
    <row r="74" ht="19.5" customHeight="1" spans="1:10">
      <c r="A74" s="77" t="s">
        <v>252</v>
      </c>
      <c r="B74" s="77"/>
      <c r="C74" s="77"/>
      <c r="D74" s="77" t="s">
        <v>253</v>
      </c>
      <c r="E74" s="86">
        <f>SUM(E75)</f>
        <v>1649.5</v>
      </c>
      <c r="F74" s="86">
        <f t="shared" ref="F74:J74" si="34">SUM(F75)</f>
        <v>0</v>
      </c>
      <c r="G74" s="86">
        <f t="shared" si="34"/>
        <v>1649.5</v>
      </c>
      <c r="H74" s="86">
        <f t="shared" si="34"/>
        <v>0</v>
      </c>
      <c r="I74" s="86">
        <f t="shared" si="34"/>
        <v>0</v>
      </c>
      <c r="J74" s="86">
        <f t="shared" si="34"/>
        <v>0</v>
      </c>
    </row>
    <row r="75" ht="19.5" customHeight="1" spans="1:10">
      <c r="A75" s="77" t="s">
        <v>254</v>
      </c>
      <c r="B75" s="77"/>
      <c r="C75" s="77"/>
      <c r="D75" s="77" t="s">
        <v>255</v>
      </c>
      <c r="E75" s="86">
        <f>SUM(E76:E80)</f>
        <v>1649.5</v>
      </c>
      <c r="F75" s="86">
        <f t="shared" ref="F75:J75" si="35">SUM(F76:F80)</f>
        <v>0</v>
      </c>
      <c r="G75" s="86">
        <f t="shared" si="35"/>
        <v>1649.5</v>
      </c>
      <c r="H75" s="86">
        <f t="shared" si="35"/>
        <v>0</v>
      </c>
      <c r="I75" s="86">
        <f t="shared" si="35"/>
        <v>0</v>
      </c>
      <c r="J75" s="86">
        <f t="shared" si="35"/>
        <v>0</v>
      </c>
    </row>
    <row r="76" ht="19.5" customHeight="1" spans="1:10">
      <c r="A76" s="77" t="s">
        <v>256</v>
      </c>
      <c r="B76" s="77"/>
      <c r="C76" s="77"/>
      <c r="D76" s="77" t="s">
        <v>257</v>
      </c>
      <c r="E76" s="78">
        <f t="shared" ref="E76:E80" si="36">SUM(F76:J76)</f>
        <v>1559.82</v>
      </c>
      <c r="F76" s="78"/>
      <c r="G76" s="86">
        <v>1559.82</v>
      </c>
      <c r="H76" s="78"/>
      <c r="I76" s="78"/>
      <c r="J76" s="78"/>
    </row>
    <row r="77" ht="19.5" customHeight="1" spans="1:10">
      <c r="A77" s="77" t="s">
        <v>258</v>
      </c>
      <c r="B77" s="77"/>
      <c r="C77" s="77"/>
      <c r="D77" s="77" t="s">
        <v>259</v>
      </c>
      <c r="E77" s="78">
        <f t="shared" si="36"/>
        <v>8.55</v>
      </c>
      <c r="F77" s="78"/>
      <c r="G77" s="78">
        <v>8.55</v>
      </c>
      <c r="H77" s="78">
        <v>0</v>
      </c>
      <c r="I77" s="78"/>
      <c r="J77" s="78">
        <v>0</v>
      </c>
    </row>
    <row r="78" ht="19.5" customHeight="1" spans="1:10">
      <c r="A78" s="77" t="s">
        <v>260</v>
      </c>
      <c r="B78" s="77"/>
      <c r="C78" s="77"/>
      <c r="D78" s="77" t="s">
        <v>261</v>
      </c>
      <c r="E78" s="78">
        <f t="shared" si="36"/>
        <v>1.02</v>
      </c>
      <c r="F78" s="78"/>
      <c r="G78" s="78">
        <v>1.02</v>
      </c>
      <c r="H78" s="78"/>
      <c r="I78" s="78"/>
      <c r="J78" s="78"/>
    </row>
    <row r="79" ht="19.5" customHeight="1" spans="1:10">
      <c r="A79" s="77" t="s">
        <v>262</v>
      </c>
      <c r="B79" s="77"/>
      <c r="C79" s="77"/>
      <c r="D79" s="77" t="s">
        <v>263</v>
      </c>
      <c r="E79" s="78">
        <f t="shared" si="36"/>
        <v>27.51</v>
      </c>
      <c r="F79" s="78"/>
      <c r="G79" s="78">
        <v>27.51</v>
      </c>
      <c r="H79" s="78"/>
      <c r="I79" s="78"/>
      <c r="J79" s="78"/>
    </row>
    <row r="80" ht="19.5" customHeight="1" spans="1:10">
      <c r="A80" s="77" t="s">
        <v>264</v>
      </c>
      <c r="B80" s="77"/>
      <c r="C80" s="77"/>
      <c r="D80" s="77" t="s">
        <v>265</v>
      </c>
      <c r="E80" s="78">
        <f t="shared" si="36"/>
        <v>52.6</v>
      </c>
      <c r="F80" s="78"/>
      <c r="G80" s="78">
        <v>52.6</v>
      </c>
      <c r="H80" s="78"/>
      <c r="I80" s="78"/>
      <c r="J80" s="78"/>
    </row>
    <row r="81" ht="19.5" customHeight="1" spans="1:10">
      <c r="A81" s="77" t="s">
        <v>278</v>
      </c>
      <c r="B81" s="77"/>
      <c r="C81" s="77"/>
      <c r="D81" s="77"/>
      <c r="E81" s="77"/>
      <c r="F81" s="77"/>
      <c r="G81" s="77"/>
      <c r="H81" s="77"/>
      <c r="I81" s="77"/>
      <c r="J81" s="77"/>
    </row>
    <row r="83" spans="7:7">
      <c r="G83" s="91"/>
    </row>
  </sheetData>
  <mergeCells count="8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J8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ySplit="7" topLeftCell="A8" activePane="bottomLeft" state="frozen"/>
      <selection/>
      <selection pane="bottomLeft" activeCell="D12" sqref="D12"/>
    </sheetView>
  </sheetViews>
  <sheetFormatPr defaultColWidth="9" defaultRowHeight="14"/>
  <cols>
    <col min="1" max="1" width="28.6272727272727" style="73" customWidth="1"/>
    <col min="2" max="2" width="4.75454545454545" style="73" customWidth="1"/>
    <col min="3" max="3" width="18.7545454545455" style="73" customWidth="1"/>
    <col min="4" max="4" width="30.5" style="73" customWidth="1"/>
    <col min="5" max="5" width="4.75454545454545" style="73" customWidth="1"/>
    <col min="6" max="9" width="18.7545454545455" style="73" customWidth="1"/>
    <col min="10" max="10" width="9" style="73"/>
    <col min="11" max="11" width="19.3727272727273" style="73" customWidth="1"/>
    <col min="12" max="16384" width="9" style="73"/>
  </cols>
  <sheetData>
    <row r="1" ht="27.5" spans="1:9">
      <c r="A1" s="84" t="s">
        <v>279</v>
      </c>
      <c r="B1" s="84"/>
      <c r="C1" s="84"/>
      <c r="D1" s="84"/>
      <c r="E1" s="84"/>
      <c r="F1" s="84"/>
      <c r="G1" s="84"/>
      <c r="H1" s="84"/>
      <c r="I1" s="84"/>
    </row>
    <row r="2" ht="15" spans="9:9">
      <c r="I2" s="75" t="s">
        <v>280</v>
      </c>
    </row>
    <row r="3" ht="15" spans="1:9">
      <c r="A3" s="75" t="s">
        <v>2</v>
      </c>
      <c r="I3" s="75" t="s">
        <v>3</v>
      </c>
    </row>
    <row r="4" ht="19.5" customHeight="1" spans="1:9">
      <c r="A4" s="76" t="s">
        <v>281</v>
      </c>
      <c r="B4" s="76"/>
      <c r="C4" s="76"/>
      <c r="D4" s="76" t="s">
        <v>282</v>
      </c>
      <c r="E4" s="76"/>
      <c r="F4" s="76"/>
      <c r="G4" s="76"/>
      <c r="H4" s="76"/>
      <c r="I4" s="76"/>
    </row>
    <row r="5" ht="19.5" customHeight="1" spans="1:9">
      <c r="A5" s="81" t="s">
        <v>283</v>
      </c>
      <c r="B5" s="81" t="s">
        <v>7</v>
      </c>
      <c r="C5" s="81" t="s">
        <v>284</v>
      </c>
      <c r="D5" s="81" t="s">
        <v>285</v>
      </c>
      <c r="E5" s="81" t="s">
        <v>7</v>
      </c>
      <c r="F5" s="76" t="s">
        <v>129</v>
      </c>
      <c r="G5" s="81" t="s">
        <v>286</v>
      </c>
      <c r="H5" s="81" t="s">
        <v>287</v>
      </c>
      <c r="I5" s="81" t="s">
        <v>288</v>
      </c>
    </row>
    <row r="6" ht="19.5" customHeight="1" spans="1:9">
      <c r="A6" s="81"/>
      <c r="B6" s="81"/>
      <c r="C6" s="81"/>
      <c r="D6" s="81"/>
      <c r="E6" s="81"/>
      <c r="F6" s="76" t="s">
        <v>124</v>
      </c>
      <c r="G6" s="81" t="s">
        <v>286</v>
      </c>
      <c r="H6" s="81"/>
      <c r="I6" s="81"/>
    </row>
    <row r="7" ht="19.5" customHeight="1" spans="1:9">
      <c r="A7" s="76" t="s">
        <v>289</v>
      </c>
      <c r="B7" s="76"/>
      <c r="C7" s="76" t="s">
        <v>11</v>
      </c>
      <c r="D7" s="76" t="s">
        <v>289</v>
      </c>
      <c r="E7" s="76"/>
      <c r="F7" s="76" t="s">
        <v>12</v>
      </c>
      <c r="G7" s="76" t="s">
        <v>20</v>
      </c>
      <c r="H7" s="76" t="s">
        <v>24</v>
      </c>
      <c r="I7" s="76" t="s">
        <v>28</v>
      </c>
    </row>
    <row r="8" ht="19.5" customHeight="1" spans="1:9">
      <c r="A8" s="77" t="s">
        <v>290</v>
      </c>
      <c r="B8" s="76" t="s">
        <v>11</v>
      </c>
      <c r="C8" s="86">
        <v>139794.01</v>
      </c>
      <c r="D8" s="77" t="s">
        <v>14</v>
      </c>
      <c r="E8" s="76" t="s">
        <v>22</v>
      </c>
      <c r="F8" s="78">
        <v>2.52</v>
      </c>
      <c r="G8" s="78">
        <v>2.52</v>
      </c>
      <c r="H8" s="78"/>
      <c r="I8" s="78"/>
    </row>
    <row r="9" ht="19.5" customHeight="1" spans="1:9">
      <c r="A9" s="77" t="s">
        <v>291</v>
      </c>
      <c r="B9" s="76" t="s">
        <v>12</v>
      </c>
      <c r="C9" s="86">
        <v>1738.85</v>
      </c>
      <c r="D9" s="77" t="s">
        <v>17</v>
      </c>
      <c r="E9" s="76" t="s">
        <v>26</v>
      </c>
      <c r="F9" s="78"/>
      <c r="G9" s="78"/>
      <c r="H9" s="78"/>
      <c r="I9" s="78"/>
    </row>
    <row r="10" ht="19.5" customHeight="1" spans="1:9">
      <c r="A10" s="77" t="s">
        <v>292</v>
      </c>
      <c r="B10" s="76" t="s">
        <v>20</v>
      </c>
      <c r="C10" s="78"/>
      <c r="D10" s="77" t="s">
        <v>21</v>
      </c>
      <c r="E10" s="76" t="s">
        <v>30</v>
      </c>
      <c r="F10" s="78"/>
      <c r="G10" s="78"/>
      <c r="H10" s="78"/>
      <c r="I10" s="78"/>
    </row>
    <row r="11" ht="19.5" customHeight="1" spans="1:9">
      <c r="A11" s="77"/>
      <c r="B11" s="76" t="s">
        <v>24</v>
      </c>
      <c r="C11" s="78"/>
      <c r="D11" s="77" t="s">
        <v>25</v>
      </c>
      <c r="E11" s="76" t="s">
        <v>34</v>
      </c>
      <c r="F11" s="78"/>
      <c r="G11" s="78"/>
      <c r="H11" s="78"/>
      <c r="I11" s="78"/>
    </row>
    <row r="12" ht="19.5" customHeight="1" spans="1:9">
      <c r="A12" s="77"/>
      <c r="B12" s="76" t="s">
        <v>28</v>
      </c>
      <c r="C12" s="78"/>
      <c r="D12" s="77" t="s">
        <v>29</v>
      </c>
      <c r="E12" s="76" t="s">
        <v>38</v>
      </c>
      <c r="F12" s="86">
        <v>111796.63</v>
      </c>
      <c r="G12" s="86">
        <v>111796.63</v>
      </c>
      <c r="H12" s="78"/>
      <c r="I12" s="78"/>
    </row>
    <row r="13" ht="19.5" customHeight="1" spans="1:9">
      <c r="A13" s="77"/>
      <c r="B13" s="76" t="s">
        <v>32</v>
      </c>
      <c r="C13" s="78"/>
      <c r="D13" s="77" t="s">
        <v>33</v>
      </c>
      <c r="E13" s="76" t="s">
        <v>42</v>
      </c>
      <c r="F13" s="78">
        <v>2.76</v>
      </c>
      <c r="G13" s="78">
        <v>2.76</v>
      </c>
      <c r="H13" s="78"/>
      <c r="I13" s="78"/>
    </row>
    <row r="14" ht="19.5" customHeight="1" spans="1:9">
      <c r="A14" s="77"/>
      <c r="B14" s="76" t="s">
        <v>36</v>
      </c>
      <c r="C14" s="78"/>
      <c r="D14" s="77" t="s">
        <v>37</v>
      </c>
      <c r="E14" s="76" t="s">
        <v>45</v>
      </c>
      <c r="F14" s="78">
        <v>860.31</v>
      </c>
      <c r="G14" s="78">
        <v>860.31</v>
      </c>
      <c r="H14" s="78"/>
      <c r="I14" s="78"/>
    </row>
    <row r="15" ht="19.5" customHeight="1" spans="1:9">
      <c r="A15" s="77"/>
      <c r="B15" s="76" t="s">
        <v>40</v>
      </c>
      <c r="C15" s="78"/>
      <c r="D15" s="77" t="s">
        <v>41</v>
      </c>
      <c r="E15" s="76" t="s">
        <v>48</v>
      </c>
      <c r="F15" s="86">
        <v>11592.44</v>
      </c>
      <c r="G15" s="86">
        <v>11592.44</v>
      </c>
      <c r="H15" s="78"/>
      <c r="I15" s="78"/>
    </row>
    <row r="16" ht="19.5" customHeight="1" spans="1:9">
      <c r="A16" s="77"/>
      <c r="B16" s="76" t="s">
        <v>43</v>
      </c>
      <c r="C16" s="78"/>
      <c r="D16" s="77" t="s">
        <v>44</v>
      </c>
      <c r="E16" s="76" t="s">
        <v>51</v>
      </c>
      <c r="F16" s="86">
        <v>7230.18</v>
      </c>
      <c r="G16" s="86">
        <v>7230.18</v>
      </c>
      <c r="H16" s="78"/>
      <c r="I16" s="78"/>
    </row>
    <row r="17" ht="19.5" customHeight="1" spans="1:9">
      <c r="A17" s="77"/>
      <c r="B17" s="76" t="s">
        <v>46</v>
      </c>
      <c r="C17" s="78"/>
      <c r="D17" s="77" t="s">
        <v>47</v>
      </c>
      <c r="E17" s="76" t="s">
        <v>54</v>
      </c>
      <c r="F17" s="78"/>
      <c r="G17" s="78"/>
      <c r="H17" s="78"/>
      <c r="I17" s="78"/>
    </row>
    <row r="18" ht="19.5" customHeight="1" spans="1:9">
      <c r="A18" s="77"/>
      <c r="B18" s="76" t="s">
        <v>49</v>
      </c>
      <c r="C18" s="78"/>
      <c r="D18" s="77" t="s">
        <v>50</v>
      </c>
      <c r="E18" s="76" t="s">
        <v>57</v>
      </c>
      <c r="F18" s="78">
        <v>93.55</v>
      </c>
      <c r="G18" s="78"/>
      <c r="H18" s="78">
        <v>93.55</v>
      </c>
      <c r="I18" s="78"/>
    </row>
    <row r="19" ht="19.5" customHeight="1" spans="1:9">
      <c r="A19" s="77"/>
      <c r="B19" s="76" t="s">
        <v>52</v>
      </c>
      <c r="C19" s="78"/>
      <c r="D19" s="77" t="s">
        <v>53</v>
      </c>
      <c r="E19" s="76" t="s">
        <v>60</v>
      </c>
      <c r="F19" s="86">
        <v>1071.11</v>
      </c>
      <c r="G19" s="86">
        <v>1071.11</v>
      </c>
      <c r="H19" s="78"/>
      <c r="I19" s="78"/>
    </row>
    <row r="20" ht="19.5" customHeight="1" spans="1:9">
      <c r="A20" s="77"/>
      <c r="B20" s="76" t="s">
        <v>55</v>
      </c>
      <c r="C20" s="78"/>
      <c r="D20" s="77" t="s">
        <v>56</v>
      </c>
      <c r="E20" s="76" t="s">
        <v>63</v>
      </c>
      <c r="F20" s="78"/>
      <c r="G20" s="78"/>
      <c r="H20" s="78"/>
      <c r="I20" s="78"/>
    </row>
    <row r="21" ht="19.5" customHeight="1" spans="1:9">
      <c r="A21" s="77"/>
      <c r="B21" s="76" t="s">
        <v>58</v>
      </c>
      <c r="C21" s="78"/>
      <c r="D21" s="77" t="s">
        <v>59</v>
      </c>
      <c r="E21" s="76" t="s">
        <v>66</v>
      </c>
      <c r="F21" s="78"/>
      <c r="G21" s="78"/>
      <c r="H21" s="78"/>
      <c r="I21" s="78"/>
    </row>
    <row r="22" ht="19.5" customHeight="1" spans="1:9">
      <c r="A22" s="77"/>
      <c r="B22" s="76" t="s">
        <v>61</v>
      </c>
      <c r="C22" s="78"/>
      <c r="D22" s="77" t="s">
        <v>62</v>
      </c>
      <c r="E22" s="76" t="s">
        <v>69</v>
      </c>
      <c r="F22" s="78"/>
      <c r="G22" s="78"/>
      <c r="H22" s="78"/>
      <c r="I22" s="78"/>
    </row>
    <row r="23" ht="19.5" customHeight="1" spans="1:9">
      <c r="A23" s="77"/>
      <c r="B23" s="76" t="s">
        <v>64</v>
      </c>
      <c r="C23" s="78"/>
      <c r="D23" s="77" t="s">
        <v>65</v>
      </c>
      <c r="E23" s="76" t="s">
        <v>72</v>
      </c>
      <c r="F23" s="78"/>
      <c r="G23" s="78"/>
      <c r="H23" s="78"/>
      <c r="I23" s="78"/>
    </row>
    <row r="24" ht="19.5" customHeight="1" spans="1:11">
      <c r="A24" s="77"/>
      <c r="B24" s="76" t="s">
        <v>67</v>
      </c>
      <c r="C24" s="78"/>
      <c r="D24" s="77" t="s">
        <v>68</v>
      </c>
      <c r="E24" s="76" t="s">
        <v>75</v>
      </c>
      <c r="F24" s="78"/>
      <c r="G24" s="78"/>
      <c r="H24" s="78"/>
      <c r="I24" s="78"/>
      <c r="K24" s="96"/>
    </row>
    <row r="25" ht="19.5" customHeight="1" spans="1:9">
      <c r="A25" s="77"/>
      <c r="B25" s="76" t="s">
        <v>70</v>
      </c>
      <c r="C25" s="78"/>
      <c r="D25" s="77" t="s">
        <v>71</v>
      </c>
      <c r="E25" s="76" t="s">
        <v>78</v>
      </c>
      <c r="F25" s="78"/>
      <c r="G25" s="78"/>
      <c r="H25" s="78"/>
      <c r="I25" s="78"/>
    </row>
    <row r="26" ht="19.5" customHeight="1" spans="1:9">
      <c r="A26" s="77"/>
      <c r="B26" s="76" t="s">
        <v>73</v>
      </c>
      <c r="C26" s="78"/>
      <c r="D26" s="77" t="s">
        <v>74</v>
      </c>
      <c r="E26" s="76" t="s">
        <v>81</v>
      </c>
      <c r="F26" s="86">
        <v>7977.21</v>
      </c>
      <c r="G26" s="86">
        <v>7977.21</v>
      </c>
      <c r="H26" s="78"/>
      <c r="I26" s="78"/>
    </row>
    <row r="27" ht="19.5" customHeight="1" spans="1:9">
      <c r="A27" s="77"/>
      <c r="B27" s="76" t="s">
        <v>76</v>
      </c>
      <c r="C27" s="78"/>
      <c r="D27" s="77" t="s">
        <v>77</v>
      </c>
      <c r="E27" s="76" t="s">
        <v>84</v>
      </c>
      <c r="F27" s="78"/>
      <c r="G27" s="78"/>
      <c r="H27" s="78"/>
      <c r="I27" s="78"/>
    </row>
    <row r="28" ht="19.5" customHeight="1" spans="1:9">
      <c r="A28" s="77"/>
      <c r="B28" s="76" t="s">
        <v>79</v>
      </c>
      <c r="C28" s="78"/>
      <c r="D28" s="77" t="s">
        <v>80</v>
      </c>
      <c r="E28" s="76" t="s">
        <v>87</v>
      </c>
      <c r="F28" s="78"/>
      <c r="G28" s="78"/>
      <c r="H28" s="78"/>
      <c r="I28" s="78"/>
    </row>
    <row r="29" ht="19.5" customHeight="1" spans="1:9">
      <c r="A29" s="77"/>
      <c r="B29" s="76" t="s">
        <v>82</v>
      </c>
      <c r="C29" s="78"/>
      <c r="D29" s="77" t="s">
        <v>83</v>
      </c>
      <c r="E29" s="76" t="s">
        <v>90</v>
      </c>
      <c r="F29" s="78"/>
      <c r="G29" s="78"/>
      <c r="H29" s="78"/>
      <c r="I29" s="78"/>
    </row>
    <row r="30" ht="19.5" customHeight="1" spans="1:9">
      <c r="A30" s="77"/>
      <c r="B30" s="76" t="s">
        <v>85</v>
      </c>
      <c r="C30" s="78"/>
      <c r="D30" s="77" t="s">
        <v>86</v>
      </c>
      <c r="E30" s="76" t="s">
        <v>93</v>
      </c>
      <c r="F30" s="86">
        <v>1646.64</v>
      </c>
      <c r="G30" s="78"/>
      <c r="H30" s="86">
        <v>1646.64</v>
      </c>
      <c r="I30" s="78"/>
    </row>
    <row r="31" ht="19.5" customHeight="1" spans="1:9">
      <c r="A31" s="77"/>
      <c r="B31" s="76" t="s">
        <v>88</v>
      </c>
      <c r="C31" s="78"/>
      <c r="D31" s="77" t="s">
        <v>89</v>
      </c>
      <c r="E31" s="76" t="s">
        <v>96</v>
      </c>
      <c r="F31" s="78"/>
      <c r="G31" s="78"/>
      <c r="H31" s="78"/>
      <c r="I31" s="78"/>
    </row>
    <row r="32" ht="19.5" customHeight="1" spans="1:9">
      <c r="A32" s="77"/>
      <c r="B32" s="76" t="s">
        <v>91</v>
      </c>
      <c r="C32" s="78"/>
      <c r="D32" s="77" t="s">
        <v>92</v>
      </c>
      <c r="E32" s="76" t="s">
        <v>100</v>
      </c>
      <c r="F32" s="78"/>
      <c r="G32" s="78"/>
      <c r="H32" s="78"/>
      <c r="I32" s="78"/>
    </row>
    <row r="33" ht="19.5" customHeight="1" spans="1:9">
      <c r="A33" s="77"/>
      <c r="B33" s="76" t="s">
        <v>94</v>
      </c>
      <c r="C33" s="78"/>
      <c r="D33" s="77" t="s">
        <v>95</v>
      </c>
      <c r="E33" s="76" t="s">
        <v>104</v>
      </c>
      <c r="F33" s="78"/>
      <c r="G33" s="78"/>
      <c r="H33" s="78"/>
      <c r="I33" s="78"/>
    </row>
    <row r="34" ht="19.5" customHeight="1" spans="1:9">
      <c r="A34" s="76" t="s">
        <v>97</v>
      </c>
      <c r="B34" s="76" t="s">
        <v>98</v>
      </c>
      <c r="C34" s="86">
        <f>SUM(C8:C33)</f>
        <v>141532.86</v>
      </c>
      <c r="D34" s="76" t="s">
        <v>99</v>
      </c>
      <c r="E34" s="76" t="s">
        <v>108</v>
      </c>
      <c r="F34" s="86">
        <f>SUM(F8:F33)</f>
        <v>142273.35</v>
      </c>
      <c r="G34" s="86">
        <f t="shared" ref="G34:I34" si="0">SUM(G8:G33)</f>
        <v>140533.16</v>
      </c>
      <c r="H34" s="86">
        <f t="shared" si="0"/>
        <v>1740.19</v>
      </c>
      <c r="I34" s="86">
        <f t="shared" si="0"/>
        <v>0</v>
      </c>
    </row>
    <row r="35" ht="19.5" customHeight="1" spans="1:11">
      <c r="A35" s="77" t="s">
        <v>293</v>
      </c>
      <c r="B35" s="76" t="s">
        <v>102</v>
      </c>
      <c r="C35" s="78">
        <v>877.56</v>
      </c>
      <c r="D35" s="77" t="s">
        <v>294</v>
      </c>
      <c r="E35" s="76" t="s">
        <v>111</v>
      </c>
      <c r="F35" s="78">
        <v>137.07</v>
      </c>
      <c r="G35" s="78">
        <v>137.07</v>
      </c>
      <c r="H35" s="78">
        <v>0</v>
      </c>
      <c r="I35" s="78"/>
      <c r="K35" s="95"/>
    </row>
    <row r="36" ht="19.5" customHeight="1" spans="1:9">
      <c r="A36" s="77" t="s">
        <v>290</v>
      </c>
      <c r="B36" s="76" t="s">
        <v>106</v>
      </c>
      <c r="C36" s="78">
        <v>876.22</v>
      </c>
      <c r="D36" s="77"/>
      <c r="E36" s="76" t="s">
        <v>295</v>
      </c>
      <c r="F36" s="78"/>
      <c r="G36" s="78"/>
      <c r="H36" s="78"/>
      <c r="I36" s="78"/>
    </row>
    <row r="37" ht="19.5" customHeight="1" spans="1:9">
      <c r="A37" s="77" t="s">
        <v>291</v>
      </c>
      <c r="B37" s="76" t="s">
        <v>110</v>
      </c>
      <c r="C37" s="78">
        <v>1.34</v>
      </c>
      <c r="D37" s="76"/>
      <c r="E37" s="76" t="s">
        <v>296</v>
      </c>
      <c r="F37" s="78"/>
      <c r="G37" s="78"/>
      <c r="H37" s="78"/>
      <c r="I37" s="78"/>
    </row>
    <row r="38" ht="19.5" customHeight="1" spans="1:9">
      <c r="A38" s="77" t="s">
        <v>292</v>
      </c>
      <c r="B38" s="76" t="s">
        <v>15</v>
      </c>
      <c r="C38" s="78"/>
      <c r="D38" s="77"/>
      <c r="E38" s="76" t="s">
        <v>297</v>
      </c>
      <c r="F38" s="78"/>
      <c r="G38" s="78"/>
      <c r="H38" s="78"/>
      <c r="I38" s="78"/>
    </row>
    <row r="39" ht="19.5" customHeight="1" spans="1:9">
      <c r="A39" s="76" t="s">
        <v>109</v>
      </c>
      <c r="B39" s="76" t="s">
        <v>18</v>
      </c>
      <c r="C39" s="86">
        <f>SUM(C34:C35)</f>
        <v>142410.42</v>
      </c>
      <c r="D39" s="76" t="s">
        <v>109</v>
      </c>
      <c r="E39" s="76" t="s">
        <v>298</v>
      </c>
      <c r="F39" s="86">
        <f>SUM(F34:F38)</f>
        <v>142410.42</v>
      </c>
      <c r="G39" s="86">
        <f t="shared" ref="G39:I39" si="1">SUM(G34:G38)</f>
        <v>140670.23</v>
      </c>
      <c r="H39" s="86">
        <f t="shared" si="1"/>
        <v>1740.19</v>
      </c>
      <c r="I39" s="86">
        <f t="shared" si="1"/>
        <v>0</v>
      </c>
    </row>
    <row r="40" ht="19.5" customHeight="1" spans="1:9">
      <c r="A40" s="77" t="s">
        <v>299</v>
      </c>
      <c r="B40" s="77"/>
      <c r="C40" s="77"/>
      <c r="D40" s="77"/>
      <c r="E40" s="77"/>
      <c r="F40" s="77"/>
      <c r="G40" s="77"/>
      <c r="H40" s="77"/>
      <c r="I40" s="77"/>
    </row>
    <row r="43" spans="3:6">
      <c r="C43" s="95"/>
      <c r="F43" s="9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28" activePane="bottomRight" state="frozen"/>
      <selection/>
      <selection pane="topRight"/>
      <selection pane="bottomLeft"/>
      <selection pane="bottomRight" activeCell="D12" sqref="D12"/>
    </sheetView>
  </sheetViews>
  <sheetFormatPr defaultColWidth="9" defaultRowHeight="14"/>
  <cols>
    <col min="1" max="3" width="2.75454545454545" style="73" customWidth="1"/>
    <col min="4" max="4" width="26.2545454545455" style="73" customWidth="1"/>
    <col min="5" max="7" width="14" style="73" customWidth="1"/>
    <col min="8" max="9" width="13.8727272727273" style="73" customWidth="1"/>
    <col min="10" max="10" width="12.7545454545455" style="73" customWidth="1"/>
    <col min="11" max="13" width="13.8727272727273" style="73" customWidth="1"/>
    <col min="14" max="14" width="11.6272727272727" style="73" customWidth="1"/>
    <col min="15" max="15" width="12.7545454545455" style="73" customWidth="1"/>
    <col min="16" max="16" width="9.5" style="73" customWidth="1"/>
    <col min="17" max="17" width="13.1272727272727" style="73" customWidth="1"/>
    <col min="18" max="18" width="9.5" style="73" customWidth="1"/>
    <col min="19" max="19" width="13.1272727272727" style="73" customWidth="1"/>
    <col min="20" max="20" width="16.2545454545455" style="73" customWidth="1"/>
    <col min="21" max="16384" width="9" style="73"/>
  </cols>
  <sheetData>
    <row r="1" ht="27.5" spans="1:20">
      <c r="A1" s="84" t="s">
        <v>300</v>
      </c>
      <c r="B1" s="84"/>
      <c r="C1" s="84"/>
      <c r="D1" s="84"/>
      <c r="E1" s="84"/>
      <c r="F1" s="84"/>
      <c r="G1" s="84"/>
      <c r="H1" s="84"/>
      <c r="I1" s="84"/>
      <c r="J1" s="84"/>
      <c r="K1" s="84"/>
      <c r="L1" s="84"/>
      <c r="M1" s="84"/>
      <c r="N1" s="84"/>
      <c r="O1" s="84"/>
      <c r="P1" s="84"/>
      <c r="Q1" s="84"/>
      <c r="R1" s="84"/>
      <c r="S1" s="84"/>
      <c r="T1" s="84"/>
    </row>
    <row r="2" ht="15" spans="20:20">
      <c r="T2" s="75" t="s">
        <v>301</v>
      </c>
    </row>
    <row r="3" ht="15" spans="1:20">
      <c r="A3" s="75" t="s">
        <v>2</v>
      </c>
      <c r="H3" s="92"/>
      <c r="T3" s="75" t="s">
        <v>3</v>
      </c>
    </row>
    <row r="4" ht="19.5" customHeight="1" spans="1:20">
      <c r="A4" s="81" t="s">
        <v>6</v>
      </c>
      <c r="B4" s="81"/>
      <c r="C4" s="81"/>
      <c r="D4" s="81"/>
      <c r="E4" s="81" t="s">
        <v>302</v>
      </c>
      <c r="F4" s="81"/>
      <c r="G4" s="81"/>
      <c r="H4" s="81" t="s">
        <v>303</v>
      </c>
      <c r="I4" s="81"/>
      <c r="J4" s="81"/>
      <c r="K4" s="81" t="s">
        <v>304</v>
      </c>
      <c r="L4" s="81"/>
      <c r="M4" s="81"/>
      <c r="N4" s="81"/>
      <c r="O4" s="81"/>
      <c r="P4" s="81" t="s">
        <v>107</v>
      </c>
      <c r="Q4" s="81"/>
      <c r="R4" s="81"/>
      <c r="S4" s="81"/>
      <c r="T4" s="81"/>
    </row>
    <row r="5" ht="19.5" customHeight="1" spans="1:20">
      <c r="A5" s="81" t="s">
        <v>122</v>
      </c>
      <c r="B5" s="81"/>
      <c r="C5" s="81"/>
      <c r="D5" s="81" t="s">
        <v>123</v>
      </c>
      <c r="E5" s="81" t="s">
        <v>129</v>
      </c>
      <c r="F5" s="81" t="s">
        <v>305</v>
      </c>
      <c r="G5" s="81" t="s">
        <v>306</v>
      </c>
      <c r="H5" s="81" t="s">
        <v>129</v>
      </c>
      <c r="I5" s="81" t="s">
        <v>269</v>
      </c>
      <c r="J5" s="81" t="s">
        <v>270</v>
      </c>
      <c r="K5" s="81" t="s">
        <v>129</v>
      </c>
      <c r="L5" s="81" t="s">
        <v>269</v>
      </c>
      <c r="M5" s="81"/>
      <c r="N5" s="81" t="s">
        <v>269</v>
      </c>
      <c r="O5" s="81" t="s">
        <v>270</v>
      </c>
      <c r="P5" s="81" t="s">
        <v>129</v>
      </c>
      <c r="Q5" s="81" t="s">
        <v>305</v>
      </c>
      <c r="R5" s="81" t="s">
        <v>306</v>
      </c>
      <c r="S5" s="81" t="s">
        <v>306</v>
      </c>
      <c r="T5" s="81"/>
    </row>
    <row r="6" ht="19.5" customHeight="1" spans="1:20">
      <c r="A6" s="81"/>
      <c r="B6" s="81"/>
      <c r="C6" s="81"/>
      <c r="D6" s="81"/>
      <c r="E6" s="81"/>
      <c r="F6" s="81"/>
      <c r="G6" s="81" t="s">
        <v>124</v>
      </c>
      <c r="H6" s="81"/>
      <c r="I6" s="81" t="s">
        <v>307</v>
      </c>
      <c r="J6" s="81" t="s">
        <v>124</v>
      </c>
      <c r="K6" s="81"/>
      <c r="L6" s="81" t="s">
        <v>124</v>
      </c>
      <c r="M6" s="81" t="s">
        <v>308</v>
      </c>
      <c r="N6" s="81" t="s">
        <v>307</v>
      </c>
      <c r="O6" s="81" t="s">
        <v>124</v>
      </c>
      <c r="P6" s="81"/>
      <c r="Q6" s="81"/>
      <c r="R6" s="81" t="s">
        <v>124</v>
      </c>
      <c r="S6" s="81" t="s">
        <v>309</v>
      </c>
      <c r="T6" s="81" t="s">
        <v>310</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1"/>
      <c r="B9" s="81"/>
      <c r="C9" s="81"/>
      <c r="D9" s="81" t="s">
        <v>129</v>
      </c>
      <c r="E9" s="93">
        <f>SUM(E10,E15,E35,E39,E45,E55,E61,E69)</f>
        <v>876.22</v>
      </c>
      <c r="F9" s="93">
        <f>SUM(F10,F15,F35,F39,F45,F55,F61,F69)</f>
        <v>57.68</v>
      </c>
      <c r="G9" s="93">
        <f t="shared" ref="G9:P9" si="0">SUM(G10,G15,G35,G39,G45,G55,G61,G69)</f>
        <v>818.54</v>
      </c>
      <c r="H9" s="93">
        <f t="shared" si="0"/>
        <v>139794.01</v>
      </c>
      <c r="I9" s="93">
        <f t="shared" si="0"/>
        <v>112738.77</v>
      </c>
      <c r="J9" s="93">
        <f t="shared" si="0"/>
        <v>27055.24</v>
      </c>
      <c r="K9" s="93">
        <f t="shared" si="0"/>
        <v>140533.16</v>
      </c>
      <c r="L9" s="93">
        <f t="shared" si="0"/>
        <v>112771.63</v>
      </c>
      <c r="M9" s="93">
        <f t="shared" si="0"/>
        <v>109455.06</v>
      </c>
      <c r="N9" s="93">
        <f t="shared" si="0"/>
        <v>3316.57</v>
      </c>
      <c r="O9" s="93">
        <f t="shared" si="0"/>
        <v>27761.53</v>
      </c>
      <c r="P9" s="93">
        <f t="shared" si="0"/>
        <v>137.069999999996</v>
      </c>
      <c r="Q9" s="93">
        <f t="shared" ref="Q9" si="1">SUM(Q10,Q15,Q35,Q39,Q45,Q55,Q61,Q69)</f>
        <v>24.8199999999961</v>
      </c>
      <c r="R9" s="93">
        <f t="shared" ref="R9" si="2">SUM(R10,R15,R35,R39,R45,R55,R61,R69)</f>
        <v>112.25</v>
      </c>
      <c r="S9" s="93">
        <f t="shared" ref="S9" si="3">SUM(S10,S15,S35,S39,S45,S55,S61,S69)</f>
        <v>112.25</v>
      </c>
      <c r="T9" s="93">
        <f t="shared" ref="T9" si="4">SUM(T10,T15,T35,T39,T45,T55,T61,T69)</f>
        <v>0</v>
      </c>
    </row>
    <row r="10" ht="19.5" customHeight="1" spans="1:20">
      <c r="A10" s="77" t="s">
        <v>130</v>
      </c>
      <c r="B10" s="77"/>
      <c r="C10" s="77"/>
      <c r="D10" s="77" t="s">
        <v>131</v>
      </c>
      <c r="E10" s="78">
        <v>0</v>
      </c>
      <c r="F10" s="78">
        <f>SUM(F11,F13)</f>
        <v>0</v>
      </c>
      <c r="G10" s="78">
        <f t="shared" ref="G10:T10" si="5">SUM(G11,G13)</f>
        <v>0</v>
      </c>
      <c r="H10" s="78">
        <f t="shared" si="5"/>
        <v>2.52</v>
      </c>
      <c r="I10" s="78">
        <f t="shared" si="5"/>
        <v>0</v>
      </c>
      <c r="J10" s="78">
        <f t="shared" si="5"/>
        <v>2.52</v>
      </c>
      <c r="K10" s="78">
        <f t="shared" si="5"/>
        <v>2.52</v>
      </c>
      <c r="L10" s="78">
        <f t="shared" si="5"/>
        <v>0</v>
      </c>
      <c r="M10" s="78">
        <f t="shared" si="5"/>
        <v>0</v>
      </c>
      <c r="N10" s="78">
        <f t="shared" si="5"/>
        <v>0</v>
      </c>
      <c r="O10" s="78">
        <f t="shared" si="5"/>
        <v>2.52</v>
      </c>
      <c r="P10" s="78">
        <f t="shared" ref="P10:P70" si="6">E10+H10-K10</f>
        <v>0</v>
      </c>
      <c r="Q10" s="78">
        <f t="shared" si="5"/>
        <v>0</v>
      </c>
      <c r="R10" s="78">
        <f t="shared" si="5"/>
        <v>0</v>
      </c>
      <c r="S10" s="78">
        <f t="shared" si="5"/>
        <v>0</v>
      </c>
      <c r="T10" s="78">
        <f t="shared" si="5"/>
        <v>0</v>
      </c>
    </row>
    <row r="11" ht="19.5" customHeight="1" spans="1:20">
      <c r="A11" s="77" t="s">
        <v>132</v>
      </c>
      <c r="B11" s="77"/>
      <c r="C11" s="77"/>
      <c r="D11" s="77" t="s">
        <v>133</v>
      </c>
      <c r="E11" s="78">
        <v>0</v>
      </c>
      <c r="F11" s="78">
        <f>F12</f>
        <v>0</v>
      </c>
      <c r="G11" s="78">
        <f t="shared" ref="G11:T11" si="7">G12</f>
        <v>0</v>
      </c>
      <c r="H11" s="78">
        <f t="shared" si="7"/>
        <v>0</v>
      </c>
      <c r="I11" s="78">
        <f t="shared" si="7"/>
        <v>0</v>
      </c>
      <c r="J11" s="78">
        <f t="shared" si="7"/>
        <v>0</v>
      </c>
      <c r="K11" s="78">
        <f t="shared" si="7"/>
        <v>0</v>
      </c>
      <c r="L11" s="78">
        <f t="shared" si="7"/>
        <v>0</v>
      </c>
      <c r="M11" s="78">
        <f t="shared" si="7"/>
        <v>0</v>
      </c>
      <c r="N11" s="78">
        <f t="shared" si="7"/>
        <v>0</v>
      </c>
      <c r="O11" s="78">
        <f t="shared" si="7"/>
        <v>0</v>
      </c>
      <c r="P11" s="78">
        <f t="shared" si="6"/>
        <v>0</v>
      </c>
      <c r="Q11" s="78">
        <f t="shared" si="7"/>
        <v>0</v>
      </c>
      <c r="R11" s="78">
        <f t="shared" si="7"/>
        <v>0</v>
      </c>
      <c r="S11" s="78">
        <f t="shared" si="7"/>
        <v>0</v>
      </c>
      <c r="T11" s="78">
        <f t="shared" si="7"/>
        <v>0</v>
      </c>
    </row>
    <row r="12" ht="19.5" customHeight="1" spans="1:20">
      <c r="A12" s="77" t="s">
        <v>134</v>
      </c>
      <c r="B12" s="77"/>
      <c r="C12" s="77"/>
      <c r="D12" s="77" t="s">
        <v>135</v>
      </c>
      <c r="E12" s="78">
        <v>0</v>
      </c>
      <c r="F12" s="78">
        <v>0</v>
      </c>
      <c r="G12" s="78">
        <v>0</v>
      </c>
      <c r="H12" s="78">
        <f>SUM(I12:J12)</f>
        <v>0</v>
      </c>
      <c r="I12" s="78">
        <v>0</v>
      </c>
      <c r="J12" s="78">
        <v>0</v>
      </c>
      <c r="K12" s="78">
        <f>L12+O12</f>
        <v>0</v>
      </c>
      <c r="L12" s="78">
        <f>SUM(M12:N12)</f>
        <v>0</v>
      </c>
      <c r="M12" s="78"/>
      <c r="N12" s="78"/>
      <c r="O12" s="78"/>
      <c r="P12" s="78">
        <f>SUM(Q12:R12)</f>
        <v>0</v>
      </c>
      <c r="Q12" s="78">
        <f>F12+I12-L12</f>
        <v>0</v>
      </c>
      <c r="R12" s="78">
        <f>SUM(S12:T12)</f>
        <v>0</v>
      </c>
      <c r="S12" s="78">
        <f>G12+J12-O12</f>
        <v>0</v>
      </c>
      <c r="T12" s="78">
        <v>0</v>
      </c>
    </row>
    <row r="13" ht="19.5" customHeight="1" spans="1:20">
      <c r="A13" s="77" t="s">
        <v>136</v>
      </c>
      <c r="B13" s="77"/>
      <c r="C13" s="77"/>
      <c r="D13" s="77" t="s">
        <v>137</v>
      </c>
      <c r="E13" s="78"/>
      <c r="F13" s="78">
        <f>F14</f>
        <v>0</v>
      </c>
      <c r="G13" s="78">
        <f t="shared" ref="G13:T13" si="8">G14</f>
        <v>0</v>
      </c>
      <c r="H13" s="78">
        <f t="shared" si="8"/>
        <v>2.52</v>
      </c>
      <c r="I13" s="78">
        <f t="shared" si="8"/>
        <v>0</v>
      </c>
      <c r="J13" s="78">
        <f t="shared" si="8"/>
        <v>2.52</v>
      </c>
      <c r="K13" s="78">
        <f t="shared" si="8"/>
        <v>2.52</v>
      </c>
      <c r="L13" s="78">
        <f t="shared" si="8"/>
        <v>0</v>
      </c>
      <c r="M13" s="78">
        <f t="shared" si="8"/>
        <v>0</v>
      </c>
      <c r="N13" s="78">
        <f t="shared" si="8"/>
        <v>0</v>
      </c>
      <c r="O13" s="78">
        <f t="shared" si="8"/>
        <v>2.52</v>
      </c>
      <c r="P13" s="78">
        <f t="shared" si="6"/>
        <v>0</v>
      </c>
      <c r="Q13" s="78">
        <f t="shared" si="8"/>
        <v>0</v>
      </c>
      <c r="R13" s="78">
        <f t="shared" si="8"/>
        <v>0</v>
      </c>
      <c r="S13" s="78">
        <f t="shared" si="8"/>
        <v>0</v>
      </c>
      <c r="T13" s="78">
        <f t="shared" si="8"/>
        <v>0</v>
      </c>
    </row>
    <row r="14" ht="19.5" customHeight="1" spans="1:20">
      <c r="A14" s="77" t="s">
        <v>138</v>
      </c>
      <c r="B14" s="77"/>
      <c r="C14" s="77"/>
      <c r="D14" s="77" t="s">
        <v>139</v>
      </c>
      <c r="E14" s="78"/>
      <c r="F14" s="78"/>
      <c r="G14" s="78"/>
      <c r="H14" s="78">
        <f>SUM(I14:J14)</f>
        <v>2.52</v>
      </c>
      <c r="I14" s="78"/>
      <c r="J14" s="78">
        <v>2.52</v>
      </c>
      <c r="K14" s="78">
        <f>L14+O14</f>
        <v>2.52</v>
      </c>
      <c r="L14" s="78">
        <f>SUM(M14:N14)</f>
        <v>0</v>
      </c>
      <c r="M14" s="78"/>
      <c r="N14" s="78"/>
      <c r="O14" s="78">
        <v>2.52</v>
      </c>
      <c r="P14" s="78">
        <f>SUM(Q14:R14)</f>
        <v>0</v>
      </c>
      <c r="Q14" s="78">
        <f>F14+I14-L14</f>
        <v>0</v>
      </c>
      <c r="R14" s="78">
        <f>SUM(S14:T14)</f>
        <v>0</v>
      </c>
      <c r="S14" s="78">
        <f>G14+J14-O14</f>
        <v>0</v>
      </c>
      <c r="T14" s="78">
        <v>0</v>
      </c>
    </row>
    <row r="15" ht="19.5" customHeight="1" spans="1:20">
      <c r="A15" s="77" t="s">
        <v>140</v>
      </c>
      <c r="B15" s="77"/>
      <c r="C15" s="77"/>
      <c r="D15" s="77" t="s">
        <v>141</v>
      </c>
      <c r="E15" s="78">
        <f>SUM(E16,E19,E25,E27,E29,E31,E33)</f>
        <v>827.36</v>
      </c>
      <c r="F15" s="78">
        <f>SUM(F16,F19,F25,F27,F29,F31,F33)</f>
        <v>13.82</v>
      </c>
      <c r="G15" s="78">
        <f t="shared" ref="G15:O15" si="9">SUM(G16,G19,G25,G27,G29,G31,G33)</f>
        <v>813.54</v>
      </c>
      <c r="H15" s="78">
        <f t="shared" si="9"/>
        <v>111090.31</v>
      </c>
      <c r="I15" s="78">
        <f t="shared" si="9"/>
        <v>85941.9</v>
      </c>
      <c r="J15" s="78">
        <f t="shared" si="9"/>
        <v>25148.41</v>
      </c>
      <c r="K15" s="78">
        <f t="shared" si="9"/>
        <v>111796.63</v>
      </c>
      <c r="L15" s="78">
        <f t="shared" si="9"/>
        <v>85941.93</v>
      </c>
      <c r="M15" s="78">
        <f t="shared" si="9"/>
        <v>82641.4</v>
      </c>
      <c r="N15" s="78">
        <f t="shared" si="9"/>
        <v>3300.53</v>
      </c>
      <c r="O15" s="78">
        <f t="shared" si="9"/>
        <v>25854.7</v>
      </c>
      <c r="P15" s="78">
        <f t="shared" ref="P15" si="10">SUM(P16,P19,P25,P27,P29,P31,P33)</f>
        <v>121.039999999996</v>
      </c>
      <c r="Q15" s="78">
        <f t="shared" ref="Q15" si="11">SUM(Q16,Q19,Q25,Q27,Q29,Q31,Q33)</f>
        <v>13.7899999999963</v>
      </c>
      <c r="R15" s="78">
        <f t="shared" ref="R15" si="12">SUM(R16,R19,R25,R27,R29,R31,R33)</f>
        <v>107.25</v>
      </c>
      <c r="S15" s="78">
        <f t="shared" ref="S15" si="13">SUM(S16,S19,S25,S27,S29,S31,S33)</f>
        <v>107.25</v>
      </c>
      <c r="T15" s="78">
        <f t="shared" ref="T15" si="14">SUM(T16,T19,T25,T27,T29,T31,T33)</f>
        <v>0</v>
      </c>
    </row>
    <row r="16" ht="19.5" customHeight="1" spans="1:20">
      <c r="A16" s="77" t="s">
        <v>142</v>
      </c>
      <c r="B16" s="77"/>
      <c r="C16" s="77"/>
      <c r="D16" s="77" t="s">
        <v>143</v>
      </c>
      <c r="E16" s="78">
        <v>27.56</v>
      </c>
      <c r="F16" s="78">
        <f>SUM(F17:F18)</f>
        <v>0</v>
      </c>
      <c r="G16" s="78">
        <f t="shared" ref="G16:T16" si="15">SUM(G17:G18)</f>
        <v>27.56</v>
      </c>
      <c r="H16" s="78">
        <f t="shared" si="15"/>
        <v>641.81</v>
      </c>
      <c r="I16" s="78">
        <f t="shared" si="15"/>
        <v>596.81</v>
      </c>
      <c r="J16" s="78">
        <f t="shared" si="15"/>
        <v>45</v>
      </c>
      <c r="K16" s="78">
        <f t="shared" si="15"/>
        <v>669.37</v>
      </c>
      <c r="L16" s="78">
        <f t="shared" si="15"/>
        <v>596.81</v>
      </c>
      <c r="M16" s="78">
        <f t="shared" si="15"/>
        <v>463.6</v>
      </c>
      <c r="N16" s="78">
        <f t="shared" si="15"/>
        <v>133.21</v>
      </c>
      <c r="O16" s="78">
        <f t="shared" si="15"/>
        <v>72.56</v>
      </c>
      <c r="P16" s="78">
        <f t="shared" si="6"/>
        <v>0</v>
      </c>
      <c r="Q16" s="78">
        <f t="shared" si="15"/>
        <v>0</v>
      </c>
      <c r="R16" s="78">
        <f t="shared" si="15"/>
        <v>0</v>
      </c>
      <c r="S16" s="78">
        <f t="shared" si="15"/>
        <v>0</v>
      </c>
      <c r="T16" s="78">
        <f t="shared" si="15"/>
        <v>0</v>
      </c>
    </row>
    <row r="17" ht="19.5" customHeight="1" spans="1:20">
      <c r="A17" s="77" t="s">
        <v>144</v>
      </c>
      <c r="B17" s="77"/>
      <c r="C17" s="77"/>
      <c r="D17" s="77" t="s">
        <v>145</v>
      </c>
      <c r="E17" s="78">
        <v>27.56</v>
      </c>
      <c r="F17" s="78">
        <v>0</v>
      </c>
      <c r="G17" s="78">
        <v>27.56</v>
      </c>
      <c r="H17" s="78">
        <f>SUM(I17:J17)</f>
        <v>596.81</v>
      </c>
      <c r="I17" s="78">
        <v>596.81</v>
      </c>
      <c r="J17" s="78"/>
      <c r="K17" s="78">
        <f>L17+O17</f>
        <v>624.37</v>
      </c>
      <c r="L17" s="78">
        <f>SUM(M17:N17)</f>
        <v>596.81</v>
      </c>
      <c r="M17" s="78">
        <v>463.6</v>
      </c>
      <c r="N17" s="78">
        <v>133.21</v>
      </c>
      <c r="O17" s="78">
        <v>27.56</v>
      </c>
      <c r="P17" s="78">
        <f t="shared" si="6"/>
        <v>0</v>
      </c>
      <c r="Q17" s="78">
        <f t="shared" ref="Q17:Q18" si="16">F17+I17-L17</f>
        <v>0</v>
      </c>
      <c r="R17" s="78">
        <v>0</v>
      </c>
      <c r="S17" s="78">
        <v>0</v>
      </c>
      <c r="T17" s="78">
        <v>0</v>
      </c>
    </row>
    <row r="18" ht="19.5" customHeight="1" spans="1:20">
      <c r="A18" s="77" t="s">
        <v>146</v>
      </c>
      <c r="B18" s="77"/>
      <c r="C18" s="77"/>
      <c r="D18" s="77" t="s">
        <v>147</v>
      </c>
      <c r="E18" s="78">
        <v>0</v>
      </c>
      <c r="F18" s="78">
        <v>0</v>
      </c>
      <c r="G18" s="78">
        <v>0</v>
      </c>
      <c r="H18" s="78">
        <f>SUM(I18:J18)</f>
        <v>45</v>
      </c>
      <c r="I18" s="78"/>
      <c r="J18" s="78">
        <v>45</v>
      </c>
      <c r="K18" s="78">
        <f>L18+O18</f>
        <v>45</v>
      </c>
      <c r="L18" s="78">
        <f>SUM(M18:N18)</f>
        <v>0</v>
      </c>
      <c r="M18" s="78"/>
      <c r="N18" s="78"/>
      <c r="O18" s="78">
        <v>45</v>
      </c>
      <c r="P18" s="78">
        <f>SUM(Q18:R18)</f>
        <v>0</v>
      </c>
      <c r="Q18" s="78">
        <f t="shared" si="16"/>
        <v>0</v>
      </c>
      <c r="R18" s="78">
        <f>SUM(S18:T18)</f>
        <v>0</v>
      </c>
      <c r="S18" s="78">
        <f>G18+J18-O18</f>
        <v>0</v>
      </c>
      <c r="T18" s="78">
        <v>0</v>
      </c>
    </row>
    <row r="19" ht="19.5" customHeight="1" spans="1:20">
      <c r="A19" s="77" t="s">
        <v>148</v>
      </c>
      <c r="B19" s="77"/>
      <c r="C19" s="77"/>
      <c r="D19" s="77" t="s">
        <v>149</v>
      </c>
      <c r="E19" s="78">
        <f>SUM(E20:E24)</f>
        <v>786.81</v>
      </c>
      <c r="F19" s="78">
        <f>SUM(F20:F24)</f>
        <v>8.69</v>
      </c>
      <c r="G19" s="78">
        <f t="shared" ref="G19:O19" si="17">SUM(G20:G24)</f>
        <v>778.12</v>
      </c>
      <c r="H19" s="78">
        <f t="shared" si="17"/>
        <v>105157.89</v>
      </c>
      <c r="I19" s="78">
        <f t="shared" si="17"/>
        <v>82408.28</v>
      </c>
      <c r="J19" s="78">
        <f t="shared" si="17"/>
        <v>22749.61</v>
      </c>
      <c r="K19" s="78">
        <f t="shared" si="17"/>
        <v>105828.79</v>
      </c>
      <c r="L19" s="78">
        <f t="shared" si="17"/>
        <v>82408.31</v>
      </c>
      <c r="M19" s="78">
        <f t="shared" si="17"/>
        <v>79453.84</v>
      </c>
      <c r="N19" s="78">
        <f t="shared" si="17"/>
        <v>2954.47</v>
      </c>
      <c r="O19" s="78">
        <f t="shared" si="17"/>
        <v>23420.48</v>
      </c>
      <c r="P19" s="78">
        <f t="shared" ref="P19" si="18">SUM(P20:P24)</f>
        <v>115.909999999996</v>
      </c>
      <c r="Q19" s="78">
        <f t="shared" ref="Q19" si="19">SUM(Q20:Q24)</f>
        <v>8.65999999999644</v>
      </c>
      <c r="R19" s="78">
        <f t="shared" ref="R19" si="20">SUM(R20:R24)</f>
        <v>107.25</v>
      </c>
      <c r="S19" s="78">
        <f t="shared" ref="S19" si="21">SUM(S20:S24)</f>
        <v>107.25</v>
      </c>
      <c r="T19" s="78">
        <f t="shared" ref="T19" si="22">SUM(T20:T24)</f>
        <v>0</v>
      </c>
    </row>
    <row r="20" ht="19.5" customHeight="1" spans="1:20">
      <c r="A20" s="77" t="s">
        <v>150</v>
      </c>
      <c r="B20" s="77"/>
      <c r="C20" s="77"/>
      <c r="D20" s="77" t="s">
        <v>151</v>
      </c>
      <c r="E20" s="78">
        <f>696.86+0.01</f>
        <v>696.87</v>
      </c>
      <c r="F20" s="78">
        <v>0</v>
      </c>
      <c r="G20" s="78">
        <f>696.86+0.01</f>
        <v>696.87</v>
      </c>
      <c r="H20" s="78">
        <f>SUM(I20:J20)</f>
        <v>4292.79</v>
      </c>
      <c r="I20" s="86">
        <v>1099.08</v>
      </c>
      <c r="J20" s="86">
        <v>3193.71</v>
      </c>
      <c r="K20" s="78">
        <f>L20+O20</f>
        <v>4961.16</v>
      </c>
      <c r="L20" s="78">
        <f>SUM(M20:N20)</f>
        <v>1099.08</v>
      </c>
      <c r="M20" s="86">
        <f>1006.18</f>
        <v>1006.18</v>
      </c>
      <c r="N20" s="78">
        <v>92.9</v>
      </c>
      <c r="O20" s="86">
        <v>3862.08</v>
      </c>
      <c r="P20" s="78">
        <f t="shared" ref="P20:P24" si="23">SUM(Q20:R20)</f>
        <v>28.5</v>
      </c>
      <c r="Q20" s="78">
        <f t="shared" ref="Q20:Q24" si="24">F20+I20-L20</f>
        <v>0</v>
      </c>
      <c r="R20" s="78">
        <f t="shared" ref="R20:R24" si="25">SUM(S20:T20)</f>
        <v>28.5</v>
      </c>
      <c r="S20" s="78">
        <f t="shared" ref="S20:S24" si="26">G20+J20-O20</f>
        <v>28.5</v>
      </c>
      <c r="T20" s="78">
        <v>0</v>
      </c>
    </row>
    <row r="21" ht="19.5" customHeight="1" spans="1:20">
      <c r="A21" s="77" t="s">
        <v>152</v>
      </c>
      <c r="B21" s="77"/>
      <c r="C21" s="77"/>
      <c r="D21" s="77" t="s">
        <v>153</v>
      </c>
      <c r="E21" s="78">
        <v>0</v>
      </c>
      <c r="F21" s="78">
        <v>0</v>
      </c>
      <c r="G21" s="78">
        <v>0</v>
      </c>
      <c r="H21" s="78">
        <f t="shared" ref="H21:H34" si="27">SUM(I21:J21)</f>
        <v>50080.71</v>
      </c>
      <c r="I21" s="86">
        <v>42577.06</v>
      </c>
      <c r="J21" s="86">
        <v>7503.65</v>
      </c>
      <c r="K21" s="78">
        <f t="shared" ref="K21:K34" si="28">L21+O21</f>
        <v>50080.71</v>
      </c>
      <c r="L21" s="78">
        <f t="shared" ref="L21:L34" si="29">SUM(M21:N21)</f>
        <v>42577.06</v>
      </c>
      <c r="M21" s="86">
        <v>41644.24</v>
      </c>
      <c r="N21" s="78">
        <v>932.82</v>
      </c>
      <c r="O21" s="86">
        <v>7503.65</v>
      </c>
      <c r="P21" s="78">
        <f t="shared" si="23"/>
        <v>0</v>
      </c>
      <c r="Q21" s="78">
        <f t="shared" si="24"/>
        <v>0</v>
      </c>
      <c r="R21" s="78">
        <f t="shared" si="25"/>
        <v>0</v>
      </c>
      <c r="S21" s="78">
        <f t="shared" si="26"/>
        <v>0</v>
      </c>
      <c r="T21" s="78">
        <v>0</v>
      </c>
    </row>
    <row r="22" ht="19.5" customHeight="1" spans="1:20">
      <c r="A22" s="77" t="s">
        <v>154</v>
      </c>
      <c r="B22" s="77"/>
      <c r="C22" s="77"/>
      <c r="D22" s="77" t="s">
        <v>155</v>
      </c>
      <c r="E22" s="78">
        <v>7.44</v>
      </c>
      <c r="F22" s="78">
        <v>7.44</v>
      </c>
      <c r="G22" s="78">
        <v>0</v>
      </c>
      <c r="H22" s="78">
        <f t="shared" si="27"/>
        <v>27321.27</v>
      </c>
      <c r="I22" s="86">
        <v>22877.93</v>
      </c>
      <c r="J22" s="86">
        <v>4443.34</v>
      </c>
      <c r="K22" s="78">
        <f t="shared" si="28"/>
        <v>27321.3</v>
      </c>
      <c r="L22" s="78">
        <f t="shared" si="29"/>
        <v>22877.96</v>
      </c>
      <c r="M22" s="86">
        <f>22281.7+0.02</f>
        <v>22281.72</v>
      </c>
      <c r="N22" s="78">
        <v>596.24</v>
      </c>
      <c r="O22" s="86">
        <v>4443.34</v>
      </c>
      <c r="P22" s="78">
        <f t="shared" si="23"/>
        <v>7.40999999999622</v>
      </c>
      <c r="Q22" s="78">
        <f t="shared" si="24"/>
        <v>7.40999999999622</v>
      </c>
      <c r="R22" s="78">
        <f t="shared" si="25"/>
        <v>0</v>
      </c>
      <c r="S22" s="78">
        <f t="shared" si="26"/>
        <v>0</v>
      </c>
      <c r="T22" s="78">
        <v>0</v>
      </c>
    </row>
    <row r="23" ht="19.5" customHeight="1" spans="1:20">
      <c r="A23" s="77" t="s">
        <v>156</v>
      </c>
      <c r="B23" s="77"/>
      <c r="C23" s="77"/>
      <c r="D23" s="77" t="s">
        <v>157</v>
      </c>
      <c r="E23" s="78">
        <v>0</v>
      </c>
      <c r="F23" s="78">
        <v>0</v>
      </c>
      <c r="G23" s="78">
        <v>0</v>
      </c>
      <c r="H23" s="78">
        <f t="shared" si="27"/>
        <v>18273.72</v>
      </c>
      <c r="I23" s="86">
        <v>14546.57</v>
      </c>
      <c r="J23" s="86">
        <v>3727.15</v>
      </c>
      <c r="K23" s="78">
        <f t="shared" si="28"/>
        <v>18273.72</v>
      </c>
      <c r="L23" s="78">
        <f t="shared" si="29"/>
        <v>14546.57</v>
      </c>
      <c r="M23" s="86">
        <v>13495.35</v>
      </c>
      <c r="N23" s="86">
        <v>1051.22</v>
      </c>
      <c r="O23" s="86">
        <v>3727.15</v>
      </c>
      <c r="P23" s="78">
        <f t="shared" si="23"/>
        <v>0</v>
      </c>
      <c r="Q23" s="78">
        <f t="shared" si="24"/>
        <v>0</v>
      </c>
      <c r="R23" s="78">
        <f t="shared" si="25"/>
        <v>0</v>
      </c>
      <c r="S23" s="78">
        <f t="shared" si="26"/>
        <v>0</v>
      </c>
      <c r="T23" s="78">
        <v>0</v>
      </c>
    </row>
    <row r="24" ht="19.5" customHeight="1" spans="1:20">
      <c r="A24" s="77" t="s">
        <v>158</v>
      </c>
      <c r="B24" s="77"/>
      <c r="C24" s="77"/>
      <c r="D24" s="77" t="s">
        <v>159</v>
      </c>
      <c r="E24" s="78">
        <v>82.5</v>
      </c>
      <c r="F24" s="78">
        <v>1.25</v>
      </c>
      <c r="G24" s="78">
        <v>81.25</v>
      </c>
      <c r="H24" s="78">
        <f t="shared" si="27"/>
        <v>5189.4</v>
      </c>
      <c r="I24" s="86">
        <v>1307.64</v>
      </c>
      <c r="J24" s="86">
        <v>3881.76</v>
      </c>
      <c r="K24" s="78">
        <f t="shared" si="28"/>
        <v>5191.9</v>
      </c>
      <c r="L24" s="78">
        <f t="shared" si="29"/>
        <v>1307.64</v>
      </c>
      <c r="M24" s="86">
        <v>1026.35</v>
      </c>
      <c r="N24" s="78">
        <v>281.29</v>
      </c>
      <c r="O24" s="86">
        <v>3884.26</v>
      </c>
      <c r="P24" s="78">
        <f t="shared" si="23"/>
        <v>80.0000000000002</v>
      </c>
      <c r="Q24" s="78">
        <f t="shared" si="24"/>
        <v>1.25000000000023</v>
      </c>
      <c r="R24" s="78">
        <f t="shared" si="25"/>
        <v>78.75</v>
      </c>
      <c r="S24" s="78">
        <f t="shared" si="26"/>
        <v>78.75</v>
      </c>
      <c r="T24" s="78">
        <v>0</v>
      </c>
    </row>
    <row r="25" ht="19.5" customHeight="1" spans="1:20">
      <c r="A25" s="77" t="s">
        <v>160</v>
      </c>
      <c r="B25" s="77"/>
      <c r="C25" s="77"/>
      <c r="D25" s="77" t="s">
        <v>161</v>
      </c>
      <c r="E25" s="78">
        <v>2.5</v>
      </c>
      <c r="F25" s="78">
        <f>F26</f>
        <v>2.5</v>
      </c>
      <c r="G25" s="78">
        <f t="shared" ref="G25:O25" si="30">G26</f>
        <v>0</v>
      </c>
      <c r="H25" s="78">
        <f t="shared" si="30"/>
        <v>1546.88</v>
      </c>
      <c r="I25" s="78">
        <f t="shared" si="30"/>
        <v>618.04</v>
      </c>
      <c r="J25" s="78">
        <f t="shared" si="30"/>
        <v>928.84</v>
      </c>
      <c r="K25" s="78">
        <f t="shared" si="30"/>
        <v>1546.88</v>
      </c>
      <c r="L25" s="78">
        <f t="shared" si="30"/>
        <v>618.04</v>
      </c>
      <c r="M25" s="78">
        <f t="shared" si="30"/>
        <v>609.46</v>
      </c>
      <c r="N25" s="78">
        <f t="shared" si="30"/>
        <v>8.58</v>
      </c>
      <c r="O25" s="78">
        <f t="shared" si="30"/>
        <v>928.84</v>
      </c>
      <c r="P25" s="78">
        <f t="shared" ref="P25" si="31">P26</f>
        <v>2.49999999999989</v>
      </c>
      <c r="Q25" s="78">
        <f t="shared" ref="Q25" si="32">Q26</f>
        <v>2.49999999999989</v>
      </c>
      <c r="R25" s="78">
        <f t="shared" ref="R25" si="33">R26</f>
        <v>0</v>
      </c>
      <c r="S25" s="78">
        <f t="shared" ref="S25" si="34">S26</f>
        <v>0</v>
      </c>
      <c r="T25" s="78">
        <f t="shared" ref="T25" si="35">T26</f>
        <v>0</v>
      </c>
    </row>
    <row r="26" ht="19.5" customHeight="1" spans="1:20">
      <c r="A26" s="77" t="s">
        <v>162</v>
      </c>
      <c r="B26" s="77"/>
      <c r="C26" s="77"/>
      <c r="D26" s="77" t="s">
        <v>163</v>
      </c>
      <c r="E26" s="78">
        <v>2.5</v>
      </c>
      <c r="F26" s="78">
        <v>2.5</v>
      </c>
      <c r="G26" s="78">
        <v>0</v>
      </c>
      <c r="H26" s="78">
        <f t="shared" si="27"/>
        <v>1546.88</v>
      </c>
      <c r="I26" s="78">
        <v>618.04</v>
      </c>
      <c r="J26" s="78">
        <v>928.84</v>
      </c>
      <c r="K26" s="78">
        <f t="shared" si="28"/>
        <v>1546.88</v>
      </c>
      <c r="L26" s="78">
        <f t="shared" si="29"/>
        <v>618.04</v>
      </c>
      <c r="M26" s="78">
        <v>609.46</v>
      </c>
      <c r="N26" s="78">
        <v>8.58</v>
      </c>
      <c r="O26" s="78">
        <v>928.84</v>
      </c>
      <c r="P26" s="78">
        <f>SUM(Q26:R26)</f>
        <v>2.49999999999989</v>
      </c>
      <c r="Q26" s="78">
        <f>F26+I26-L26</f>
        <v>2.49999999999989</v>
      </c>
      <c r="R26" s="78">
        <f>SUM(S26:T26)</f>
        <v>0</v>
      </c>
      <c r="S26" s="78">
        <f>G26+J26-O26</f>
        <v>0</v>
      </c>
      <c r="T26" s="78">
        <v>0</v>
      </c>
    </row>
    <row r="27" ht="19.5" customHeight="1" spans="1:20">
      <c r="A27" s="77" t="s">
        <v>164</v>
      </c>
      <c r="B27" s="77"/>
      <c r="C27" s="77"/>
      <c r="D27" s="77" t="s">
        <v>165</v>
      </c>
      <c r="E27" s="78">
        <v>2.63</v>
      </c>
      <c r="F27" s="78">
        <f>F28</f>
        <v>2.63</v>
      </c>
      <c r="G27" s="78">
        <f t="shared" ref="G27:O27" si="36">G28</f>
        <v>0</v>
      </c>
      <c r="H27" s="78">
        <f t="shared" si="36"/>
        <v>719.4</v>
      </c>
      <c r="I27" s="78">
        <f t="shared" si="36"/>
        <v>508.3</v>
      </c>
      <c r="J27" s="78">
        <f t="shared" si="36"/>
        <v>211.1</v>
      </c>
      <c r="K27" s="78">
        <f t="shared" si="36"/>
        <v>719.4</v>
      </c>
      <c r="L27" s="78">
        <f t="shared" si="36"/>
        <v>508.3</v>
      </c>
      <c r="M27" s="78">
        <f t="shared" si="36"/>
        <v>440.05</v>
      </c>
      <c r="N27" s="78">
        <f t="shared" si="36"/>
        <v>68.25</v>
      </c>
      <c r="O27" s="78">
        <f t="shared" si="36"/>
        <v>211.1</v>
      </c>
      <c r="P27" s="78">
        <f t="shared" ref="P27" si="37">P28</f>
        <v>2.63</v>
      </c>
      <c r="Q27" s="78">
        <f t="shared" ref="Q27" si="38">Q28</f>
        <v>2.63</v>
      </c>
      <c r="R27" s="78">
        <f t="shared" ref="R27" si="39">R28</f>
        <v>0</v>
      </c>
      <c r="S27" s="78">
        <f t="shared" ref="S27" si="40">S28</f>
        <v>0</v>
      </c>
      <c r="T27" s="78">
        <f t="shared" ref="T27" si="41">T28</f>
        <v>0</v>
      </c>
    </row>
    <row r="28" ht="19.5" customHeight="1" spans="1:20">
      <c r="A28" s="77" t="s">
        <v>166</v>
      </c>
      <c r="B28" s="77"/>
      <c r="C28" s="77"/>
      <c r="D28" s="77" t="s">
        <v>167</v>
      </c>
      <c r="E28" s="78">
        <v>2.63</v>
      </c>
      <c r="F28" s="78">
        <v>2.63</v>
      </c>
      <c r="G28" s="78">
        <v>0</v>
      </c>
      <c r="H28" s="78">
        <f t="shared" si="27"/>
        <v>719.4</v>
      </c>
      <c r="I28" s="78">
        <v>508.3</v>
      </c>
      <c r="J28" s="78">
        <v>211.1</v>
      </c>
      <c r="K28" s="78">
        <f t="shared" si="28"/>
        <v>719.4</v>
      </c>
      <c r="L28" s="78">
        <f t="shared" si="29"/>
        <v>508.3</v>
      </c>
      <c r="M28" s="78">
        <v>440.05</v>
      </c>
      <c r="N28" s="78">
        <v>68.25</v>
      </c>
      <c r="O28" s="78">
        <v>211.1</v>
      </c>
      <c r="P28" s="78">
        <f>SUM(Q28:R28)</f>
        <v>2.63</v>
      </c>
      <c r="Q28" s="78">
        <f>F28+I28-L28</f>
        <v>2.63</v>
      </c>
      <c r="R28" s="78">
        <f>SUM(S28:T28)</f>
        <v>0</v>
      </c>
      <c r="S28" s="78">
        <f>G28+J28-O28</f>
        <v>0</v>
      </c>
      <c r="T28" s="78">
        <v>0</v>
      </c>
    </row>
    <row r="29" ht="19.5" customHeight="1" spans="1:20">
      <c r="A29" s="77" t="s">
        <v>168</v>
      </c>
      <c r="B29" s="77"/>
      <c r="C29" s="77"/>
      <c r="D29" s="77" t="s">
        <v>169</v>
      </c>
      <c r="E29" s="78">
        <v>0</v>
      </c>
      <c r="F29" s="78">
        <f>F30</f>
        <v>0</v>
      </c>
      <c r="G29" s="78">
        <f t="shared" ref="G29:T29" si="42">G30</f>
        <v>0</v>
      </c>
      <c r="H29" s="78">
        <f t="shared" si="42"/>
        <v>700.33</v>
      </c>
      <c r="I29" s="78">
        <f t="shared" si="42"/>
        <v>700.33</v>
      </c>
      <c r="J29" s="78">
        <f t="shared" si="42"/>
        <v>0</v>
      </c>
      <c r="K29" s="78">
        <f t="shared" si="42"/>
        <v>700.33</v>
      </c>
      <c r="L29" s="78">
        <f t="shared" si="42"/>
        <v>700.33</v>
      </c>
      <c r="M29" s="78">
        <f t="shared" si="42"/>
        <v>683.46</v>
      </c>
      <c r="N29" s="78">
        <f t="shared" si="42"/>
        <v>16.87</v>
      </c>
      <c r="O29" s="78">
        <f t="shared" si="42"/>
        <v>0</v>
      </c>
      <c r="P29" s="78">
        <f t="shared" si="6"/>
        <v>0</v>
      </c>
      <c r="Q29" s="78">
        <f t="shared" si="42"/>
        <v>0</v>
      </c>
      <c r="R29" s="78">
        <f t="shared" si="42"/>
        <v>0</v>
      </c>
      <c r="S29" s="78">
        <f t="shared" si="42"/>
        <v>0</v>
      </c>
      <c r="T29" s="78">
        <f t="shared" si="42"/>
        <v>0</v>
      </c>
    </row>
    <row r="30" ht="19.5" customHeight="1" spans="1:20">
      <c r="A30" s="77" t="s">
        <v>170</v>
      </c>
      <c r="B30" s="77"/>
      <c r="C30" s="77"/>
      <c r="D30" s="77" t="s">
        <v>171</v>
      </c>
      <c r="E30" s="78">
        <v>0</v>
      </c>
      <c r="F30" s="78">
        <v>0</v>
      </c>
      <c r="G30" s="78">
        <v>0</v>
      </c>
      <c r="H30" s="78">
        <f t="shared" si="27"/>
        <v>700.33</v>
      </c>
      <c r="I30" s="78">
        <v>700.33</v>
      </c>
      <c r="J30" s="78"/>
      <c r="K30" s="78">
        <f t="shared" si="28"/>
        <v>700.33</v>
      </c>
      <c r="L30" s="78">
        <f t="shared" si="29"/>
        <v>700.33</v>
      </c>
      <c r="M30" s="78">
        <v>683.46</v>
      </c>
      <c r="N30" s="78">
        <v>16.87</v>
      </c>
      <c r="O30" s="78"/>
      <c r="P30" s="78">
        <f>SUM(Q30:R30)</f>
        <v>0</v>
      </c>
      <c r="Q30" s="78">
        <f>F30+I30-L30</f>
        <v>0</v>
      </c>
      <c r="R30" s="78">
        <f>SUM(S30:T30)</f>
        <v>0</v>
      </c>
      <c r="S30" s="78">
        <f>G30+J30-O30</f>
        <v>0</v>
      </c>
      <c r="T30" s="78">
        <v>0</v>
      </c>
    </row>
    <row r="31" ht="19.5" customHeight="1" spans="1:20">
      <c r="A31" s="77" t="s">
        <v>172</v>
      </c>
      <c r="B31" s="77"/>
      <c r="C31" s="77"/>
      <c r="D31" s="77" t="s">
        <v>173</v>
      </c>
      <c r="E31" s="78">
        <v>0</v>
      </c>
      <c r="F31" s="78">
        <f>F32</f>
        <v>0</v>
      </c>
      <c r="G31" s="78">
        <f t="shared" ref="G31:O31" si="43">G32</f>
        <v>0</v>
      </c>
      <c r="H31" s="78">
        <f t="shared" si="43"/>
        <v>1853.18</v>
      </c>
      <c r="I31" s="78">
        <f t="shared" si="43"/>
        <v>988.69</v>
      </c>
      <c r="J31" s="78">
        <f t="shared" si="43"/>
        <v>864.49</v>
      </c>
      <c r="K31" s="78">
        <f t="shared" si="43"/>
        <v>1853.18</v>
      </c>
      <c r="L31" s="78">
        <f t="shared" si="43"/>
        <v>988.69</v>
      </c>
      <c r="M31" s="78">
        <f t="shared" si="43"/>
        <v>935.95</v>
      </c>
      <c r="N31" s="78">
        <f t="shared" si="43"/>
        <v>52.74</v>
      </c>
      <c r="O31" s="78">
        <f t="shared" si="43"/>
        <v>864.49</v>
      </c>
      <c r="P31" s="78">
        <f t="shared" ref="P31" si="44">P32</f>
        <v>0</v>
      </c>
      <c r="Q31" s="78">
        <f t="shared" ref="Q31" si="45">Q32</f>
        <v>0</v>
      </c>
      <c r="R31" s="78">
        <f t="shared" ref="R31" si="46">R32</f>
        <v>0</v>
      </c>
      <c r="S31" s="78">
        <f t="shared" ref="S31" si="47">S32</f>
        <v>0</v>
      </c>
      <c r="T31" s="78">
        <f t="shared" ref="T31" si="48">T32</f>
        <v>0</v>
      </c>
    </row>
    <row r="32" ht="19.5" customHeight="1" spans="1:20">
      <c r="A32" s="77" t="s">
        <v>174</v>
      </c>
      <c r="B32" s="77"/>
      <c r="C32" s="77"/>
      <c r="D32" s="77" t="s">
        <v>175</v>
      </c>
      <c r="E32" s="78">
        <v>0</v>
      </c>
      <c r="F32" s="78">
        <v>0</v>
      </c>
      <c r="G32" s="78">
        <v>0</v>
      </c>
      <c r="H32" s="78">
        <f t="shared" si="27"/>
        <v>1853.18</v>
      </c>
      <c r="I32" s="78">
        <v>988.69</v>
      </c>
      <c r="J32" s="78">
        <v>864.49</v>
      </c>
      <c r="K32" s="78">
        <f t="shared" si="28"/>
        <v>1853.18</v>
      </c>
      <c r="L32" s="78">
        <f t="shared" si="29"/>
        <v>988.69</v>
      </c>
      <c r="M32" s="78">
        <v>935.95</v>
      </c>
      <c r="N32" s="78">
        <v>52.74</v>
      </c>
      <c r="O32" s="78">
        <v>864.49</v>
      </c>
      <c r="P32" s="78">
        <f>SUM(Q32:R32)</f>
        <v>0</v>
      </c>
      <c r="Q32" s="78">
        <f>F32+I32-L32</f>
        <v>0</v>
      </c>
      <c r="R32" s="78">
        <f>SUM(S32:T32)</f>
        <v>0</v>
      </c>
      <c r="S32" s="78">
        <f>G32+J32-O32</f>
        <v>0</v>
      </c>
      <c r="T32" s="78">
        <v>0</v>
      </c>
    </row>
    <row r="33" ht="19.5" customHeight="1" spans="1:20">
      <c r="A33" s="77" t="s">
        <v>176</v>
      </c>
      <c r="B33" s="77"/>
      <c r="C33" s="77"/>
      <c r="D33" s="77" t="s">
        <v>177</v>
      </c>
      <c r="E33" s="78">
        <v>7.86</v>
      </c>
      <c r="F33" s="78">
        <f>F34</f>
        <v>0</v>
      </c>
      <c r="G33" s="78">
        <f t="shared" ref="G33:O33" si="49">G34</f>
        <v>7.86</v>
      </c>
      <c r="H33" s="78">
        <f t="shared" si="49"/>
        <v>470.82</v>
      </c>
      <c r="I33" s="78">
        <f t="shared" si="49"/>
        <v>121.45</v>
      </c>
      <c r="J33" s="78">
        <f t="shared" si="49"/>
        <v>349.37</v>
      </c>
      <c r="K33" s="78">
        <f t="shared" si="49"/>
        <v>478.68</v>
      </c>
      <c r="L33" s="78">
        <f t="shared" si="49"/>
        <v>121.45</v>
      </c>
      <c r="M33" s="78">
        <f t="shared" si="49"/>
        <v>55.04</v>
      </c>
      <c r="N33" s="78">
        <f t="shared" si="49"/>
        <v>66.41</v>
      </c>
      <c r="O33" s="78">
        <f t="shared" si="49"/>
        <v>357.23</v>
      </c>
      <c r="P33" s="94">
        <f t="shared" ref="P33" si="50">P34</f>
        <v>0</v>
      </c>
      <c r="Q33" s="78">
        <f t="shared" ref="Q33" si="51">Q34</f>
        <v>0</v>
      </c>
      <c r="R33" s="78">
        <f t="shared" ref="R33" si="52">R34</f>
        <v>0</v>
      </c>
      <c r="S33" s="78">
        <f t="shared" ref="S33" si="53">S34</f>
        <v>0</v>
      </c>
      <c r="T33" s="78">
        <f t="shared" ref="T33" si="54">T34</f>
        <v>0</v>
      </c>
    </row>
    <row r="34" ht="19.5" customHeight="1" spans="1:20">
      <c r="A34" s="77" t="s">
        <v>178</v>
      </c>
      <c r="B34" s="77"/>
      <c r="C34" s="77"/>
      <c r="D34" s="77" t="s">
        <v>177</v>
      </c>
      <c r="E34" s="78">
        <v>7.86</v>
      </c>
      <c r="F34" s="78">
        <v>0</v>
      </c>
      <c r="G34" s="78">
        <v>7.86</v>
      </c>
      <c r="H34" s="78">
        <f t="shared" si="27"/>
        <v>470.82</v>
      </c>
      <c r="I34" s="78">
        <v>121.45</v>
      </c>
      <c r="J34" s="78">
        <v>349.37</v>
      </c>
      <c r="K34" s="78">
        <f t="shared" si="28"/>
        <v>478.68</v>
      </c>
      <c r="L34" s="78">
        <f t="shared" si="29"/>
        <v>121.45</v>
      </c>
      <c r="M34" s="78">
        <f>55.04</f>
        <v>55.04</v>
      </c>
      <c r="N34" s="78">
        <v>66.41</v>
      </c>
      <c r="O34" s="78">
        <f>357.24-0.01</f>
        <v>357.23</v>
      </c>
      <c r="P34" s="94">
        <f>SUM(Q34:R34)</f>
        <v>0</v>
      </c>
      <c r="Q34" s="78">
        <f>F34+I34-L34</f>
        <v>0</v>
      </c>
      <c r="R34" s="78">
        <f>SUM(S34:T34)</f>
        <v>0</v>
      </c>
      <c r="S34" s="78">
        <f>G34+J34-O34</f>
        <v>0</v>
      </c>
      <c r="T34" s="78">
        <v>0</v>
      </c>
    </row>
    <row r="35" ht="19.5" customHeight="1" spans="1:20">
      <c r="A35" s="77" t="s">
        <v>179</v>
      </c>
      <c r="B35" s="77"/>
      <c r="C35" s="77"/>
      <c r="D35" s="77" t="s">
        <v>180</v>
      </c>
      <c r="E35" s="78">
        <v>0</v>
      </c>
      <c r="F35" s="78">
        <f>SUM(F36)</f>
        <v>0</v>
      </c>
      <c r="G35" s="78">
        <f t="shared" ref="G35:O35" si="55">SUM(G36)</f>
        <v>0</v>
      </c>
      <c r="H35" s="78">
        <f t="shared" si="55"/>
        <v>2.76</v>
      </c>
      <c r="I35" s="78">
        <f t="shared" si="55"/>
        <v>0</v>
      </c>
      <c r="J35" s="78">
        <f t="shared" si="55"/>
        <v>2.76</v>
      </c>
      <c r="K35" s="78">
        <f t="shared" si="55"/>
        <v>2.76</v>
      </c>
      <c r="L35" s="78">
        <f t="shared" si="55"/>
        <v>0</v>
      </c>
      <c r="M35" s="78">
        <f t="shared" si="55"/>
        <v>0</v>
      </c>
      <c r="N35" s="78">
        <f t="shared" si="55"/>
        <v>0</v>
      </c>
      <c r="O35" s="78">
        <f t="shared" si="55"/>
        <v>2.76</v>
      </c>
      <c r="P35" s="78">
        <f t="shared" ref="P35" si="56">SUM(P36)</f>
        <v>0</v>
      </c>
      <c r="Q35" s="78">
        <f t="shared" ref="Q35" si="57">SUM(Q36)</f>
        <v>0</v>
      </c>
      <c r="R35" s="78">
        <f t="shared" ref="R35" si="58">SUM(R36)</f>
        <v>0</v>
      </c>
      <c r="S35" s="78">
        <f t="shared" ref="S35" si="59">SUM(S36)</f>
        <v>0</v>
      </c>
      <c r="T35" s="78">
        <f t="shared" ref="T35" si="60">SUM(T36)</f>
        <v>0</v>
      </c>
    </row>
    <row r="36" ht="19.5" customHeight="1" spans="1:20">
      <c r="A36" s="77" t="s">
        <v>181</v>
      </c>
      <c r="B36" s="77"/>
      <c r="C36" s="77"/>
      <c r="D36" s="77" t="s">
        <v>182</v>
      </c>
      <c r="E36" s="78">
        <v>0</v>
      </c>
      <c r="F36" s="78">
        <f>SUM(F37:F38)</f>
        <v>0</v>
      </c>
      <c r="G36" s="78">
        <f t="shared" ref="G36:O36" si="61">SUM(G37:G38)</f>
        <v>0</v>
      </c>
      <c r="H36" s="78">
        <f t="shared" si="61"/>
        <v>2.76</v>
      </c>
      <c r="I36" s="78">
        <f t="shared" si="61"/>
        <v>0</v>
      </c>
      <c r="J36" s="78">
        <f t="shared" si="61"/>
        <v>2.76</v>
      </c>
      <c r="K36" s="78">
        <f t="shared" si="61"/>
        <v>2.76</v>
      </c>
      <c r="L36" s="78">
        <f t="shared" si="61"/>
        <v>0</v>
      </c>
      <c r="M36" s="78">
        <f t="shared" si="61"/>
        <v>0</v>
      </c>
      <c r="N36" s="78">
        <f t="shared" si="61"/>
        <v>0</v>
      </c>
      <c r="O36" s="78">
        <f t="shared" si="61"/>
        <v>2.76</v>
      </c>
      <c r="P36" s="78">
        <f t="shared" ref="P36" si="62">SUM(P37:P38)</f>
        <v>0</v>
      </c>
      <c r="Q36" s="78">
        <f t="shared" ref="Q36" si="63">SUM(Q37:Q38)</f>
        <v>0</v>
      </c>
      <c r="R36" s="78">
        <f t="shared" ref="R36" si="64">SUM(R37:R38)</f>
        <v>0</v>
      </c>
      <c r="S36" s="78">
        <f t="shared" ref="S36" si="65">SUM(S37:S38)</f>
        <v>0</v>
      </c>
      <c r="T36" s="78">
        <f t="shared" ref="T36" si="66">SUM(T37:T38)</f>
        <v>0</v>
      </c>
    </row>
    <row r="37" ht="19.5" customHeight="1" spans="1:20">
      <c r="A37" s="77" t="s">
        <v>183</v>
      </c>
      <c r="B37" s="77"/>
      <c r="C37" s="77"/>
      <c r="D37" s="77" t="s">
        <v>184</v>
      </c>
      <c r="E37" s="78">
        <v>0</v>
      </c>
      <c r="F37" s="78">
        <v>0</v>
      </c>
      <c r="G37" s="78">
        <v>0</v>
      </c>
      <c r="H37" s="78">
        <f t="shared" ref="H37:H38" si="67">SUM(I37:J37)</f>
        <v>0.76</v>
      </c>
      <c r="I37" s="78"/>
      <c r="J37" s="78">
        <v>0.76</v>
      </c>
      <c r="K37" s="78">
        <f t="shared" ref="K37:K38" si="68">L37+O37</f>
        <v>0.76</v>
      </c>
      <c r="L37" s="78">
        <f t="shared" ref="L37:L38" si="69">SUM(M37:N37)</f>
        <v>0</v>
      </c>
      <c r="M37" s="78"/>
      <c r="N37" s="78"/>
      <c r="O37" s="78">
        <v>0.76</v>
      </c>
      <c r="P37" s="94">
        <f t="shared" ref="P37:P38" si="70">SUM(Q37:R37)</f>
        <v>0</v>
      </c>
      <c r="Q37" s="78">
        <f t="shared" ref="Q37:Q38" si="71">F37+I37-L37</f>
        <v>0</v>
      </c>
      <c r="R37" s="78">
        <f t="shared" ref="R37:R38" si="72">SUM(S37:T37)</f>
        <v>0</v>
      </c>
      <c r="S37" s="78">
        <f t="shared" ref="S37:S38" si="73">G37+J37-O37</f>
        <v>0</v>
      </c>
      <c r="T37" s="78">
        <v>0</v>
      </c>
    </row>
    <row r="38" ht="19.5" customHeight="1" spans="1:20">
      <c r="A38" s="77" t="s">
        <v>185</v>
      </c>
      <c r="B38" s="77"/>
      <c r="C38" s="77"/>
      <c r="D38" s="77" t="s">
        <v>186</v>
      </c>
      <c r="E38" s="78"/>
      <c r="F38" s="78"/>
      <c r="G38" s="78"/>
      <c r="H38" s="78">
        <f t="shared" si="67"/>
        <v>2</v>
      </c>
      <c r="I38" s="78"/>
      <c r="J38" s="78">
        <v>2</v>
      </c>
      <c r="K38" s="78">
        <f t="shared" si="68"/>
        <v>2</v>
      </c>
      <c r="L38" s="78">
        <f t="shared" si="69"/>
        <v>0</v>
      </c>
      <c r="M38" s="78"/>
      <c r="N38" s="78"/>
      <c r="O38" s="78">
        <v>2</v>
      </c>
      <c r="P38" s="94">
        <f t="shared" si="70"/>
        <v>0</v>
      </c>
      <c r="Q38" s="78">
        <f t="shared" si="71"/>
        <v>0</v>
      </c>
      <c r="R38" s="78">
        <f t="shared" si="72"/>
        <v>0</v>
      </c>
      <c r="S38" s="78">
        <f t="shared" si="73"/>
        <v>0</v>
      </c>
      <c r="T38" s="78">
        <v>0</v>
      </c>
    </row>
    <row r="39" ht="19.5" customHeight="1" spans="1:20">
      <c r="A39" s="77" t="s">
        <v>187</v>
      </c>
      <c r="B39" s="77"/>
      <c r="C39" s="77"/>
      <c r="D39" s="77" t="s">
        <v>188</v>
      </c>
      <c r="E39" s="78">
        <v>0</v>
      </c>
      <c r="F39" s="78">
        <f>SUM(F40)</f>
        <v>0</v>
      </c>
      <c r="G39" s="78">
        <f t="shared" ref="G39:O39" si="74">SUM(G40)</f>
        <v>0</v>
      </c>
      <c r="H39" s="78">
        <f t="shared" si="74"/>
        <v>860.31</v>
      </c>
      <c r="I39" s="78">
        <f t="shared" si="74"/>
        <v>30.49</v>
      </c>
      <c r="J39" s="78">
        <f t="shared" si="74"/>
        <v>829.82</v>
      </c>
      <c r="K39" s="78">
        <f t="shared" si="74"/>
        <v>860.31</v>
      </c>
      <c r="L39" s="78">
        <f t="shared" si="74"/>
        <v>30.49</v>
      </c>
      <c r="M39" s="78">
        <f t="shared" si="74"/>
        <v>14.45</v>
      </c>
      <c r="N39" s="78">
        <f t="shared" si="74"/>
        <v>16.04</v>
      </c>
      <c r="O39" s="78">
        <f t="shared" si="74"/>
        <v>829.82</v>
      </c>
      <c r="P39" s="78">
        <f t="shared" ref="P39" si="75">SUM(P40)</f>
        <v>0</v>
      </c>
      <c r="Q39" s="78">
        <f t="shared" ref="Q39" si="76">SUM(Q40)</f>
        <v>0</v>
      </c>
      <c r="R39" s="78">
        <f t="shared" ref="R39" si="77">SUM(R40)</f>
        <v>0</v>
      </c>
      <c r="S39" s="78">
        <f t="shared" ref="S39" si="78">SUM(S40)</f>
        <v>0</v>
      </c>
      <c r="T39" s="78">
        <f t="shared" ref="T39" si="79">SUM(T40)</f>
        <v>0</v>
      </c>
    </row>
    <row r="40" ht="19.5" customHeight="1" spans="1:20">
      <c r="A40" s="77" t="s">
        <v>189</v>
      </c>
      <c r="B40" s="77"/>
      <c r="C40" s="77"/>
      <c r="D40" s="77" t="s">
        <v>190</v>
      </c>
      <c r="E40" s="78">
        <v>0</v>
      </c>
      <c r="F40" s="78">
        <f>SUM(F41:F44)</f>
        <v>0</v>
      </c>
      <c r="G40" s="78">
        <f t="shared" ref="G40:O40" si="80">SUM(G41:G44)</f>
        <v>0</v>
      </c>
      <c r="H40" s="78">
        <f t="shared" si="80"/>
        <v>860.31</v>
      </c>
      <c r="I40" s="78">
        <f t="shared" si="80"/>
        <v>30.49</v>
      </c>
      <c r="J40" s="78">
        <f t="shared" si="80"/>
        <v>829.82</v>
      </c>
      <c r="K40" s="78">
        <f t="shared" si="80"/>
        <v>860.31</v>
      </c>
      <c r="L40" s="78">
        <f t="shared" si="80"/>
        <v>30.49</v>
      </c>
      <c r="M40" s="78">
        <f t="shared" si="80"/>
        <v>14.45</v>
      </c>
      <c r="N40" s="78">
        <f t="shared" si="80"/>
        <v>16.04</v>
      </c>
      <c r="O40" s="78">
        <f t="shared" si="80"/>
        <v>829.82</v>
      </c>
      <c r="P40" s="78">
        <f t="shared" ref="P40" si="81">SUM(P41:P44)</f>
        <v>0</v>
      </c>
      <c r="Q40" s="78">
        <f t="shared" ref="Q40" si="82">SUM(Q41:Q44)</f>
        <v>0</v>
      </c>
      <c r="R40" s="78">
        <f t="shared" ref="R40" si="83">SUM(R41:R44)</f>
        <v>0</v>
      </c>
      <c r="S40" s="78">
        <f t="shared" ref="S40" si="84">SUM(S41:S44)</f>
        <v>0</v>
      </c>
      <c r="T40" s="78">
        <f t="shared" ref="T40" si="85">SUM(T41:T44)</f>
        <v>0</v>
      </c>
    </row>
    <row r="41" ht="19.5" customHeight="1" spans="1:20">
      <c r="A41" s="77" t="s">
        <v>191</v>
      </c>
      <c r="B41" s="77"/>
      <c r="C41" s="77"/>
      <c r="D41" s="77" t="s">
        <v>145</v>
      </c>
      <c r="E41" s="78">
        <v>0</v>
      </c>
      <c r="F41" s="78">
        <v>0</v>
      </c>
      <c r="G41" s="78">
        <v>0</v>
      </c>
      <c r="H41" s="78">
        <f t="shared" ref="H41:H44" si="86">SUM(I41:J41)</f>
        <v>15.7</v>
      </c>
      <c r="I41" s="78">
        <v>15.7</v>
      </c>
      <c r="J41" s="78"/>
      <c r="K41" s="78">
        <f t="shared" ref="K41:K44" si="87">L41+O41</f>
        <v>15.7</v>
      </c>
      <c r="L41" s="78">
        <f t="shared" ref="L41:L44" si="88">SUM(M41:N41)</f>
        <v>15.7</v>
      </c>
      <c r="M41" s="78">
        <v>14.45</v>
      </c>
      <c r="N41" s="78">
        <v>1.25</v>
      </c>
      <c r="O41" s="78"/>
      <c r="P41" s="94">
        <f t="shared" ref="P41:P44" si="89">SUM(Q41:R41)</f>
        <v>0</v>
      </c>
      <c r="Q41" s="78">
        <f t="shared" ref="Q41:Q44" si="90">F41+I41-L41</f>
        <v>0</v>
      </c>
      <c r="R41" s="78">
        <f t="shared" ref="R41:R44" si="91">SUM(S41:T41)</f>
        <v>0</v>
      </c>
      <c r="S41" s="78">
        <f t="shared" ref="S41:S44" si="92">G41+J41-O41</f>
        <v>0</v>
      </c>
      <c r="T41" s="78">
        <v>0</v>
      </c>
    </row>
    <row r="42" ht="19.5" customHeight="1" spans="1:20">
      <c r="A42" s="77" t="s">
        <v>194</v>
      </c>
      <c r="B42" s="77"/>
      <c r="C42" s="77"/>
      <c r="D42" s="77" t="s">
        <v>195</v>
      </c>
      <c r="E42" s="78"/>
      <c r="F42" s="78"/>
      <c r="G42" s="78"/>
      <c r="H42" s="78">
        <f t="shared" si="86"/>
        <v>200</v>
      </c>
      <c r="I42" s="78"/>
      <c r="J42" s="78">
        <v>200</v>
      </c>
      <c r="K42" s="78">
        <f t="shared" si="87"/>
        <v>200</v>
      </c>
      <c r="L42" s="78">
        <f t="shared" si="88"/>
        <v>0</v>
      </c>
      <c r="M42" s="78"/>
      <c r="N42" s="78"/>
      <c r="O42" s="78">
        <v>200</v>
      </c>
      <c r="P42" s="94">
        <f t="shared" si="89"/>
        <v>0</v>
      </c>
      <c r="Q42" s="78">
        <f t="shared" si="90"/>
        <v>0</v>
      </c>
      <c r="R42" s="78">
        <f t="shared" si="91"/>
        <v>0</v>
      </c>
      <c r="S42" s="78">
        <f t="shared" si="92"/>
        <v>0</v>
      </c>
      <c r="T42" s="78">
        <v>0</v>
      </c>
    </row>
    <row r="43" ht="19.5" customHeight="1" spans="1:20">
      <c r="A43" s="77" t="s">
        <v>196</v>
      </c>
      <c r="B43" s="77"/>
      <c r="C43" s="77"/>
      <c r="D43" s="77" t="s">
        <v>197</v>
      </c>
      <c r="E43" s="78">
        <v>0</v>
      </c>
      <c r="F43" s="78">
        <v>0</v>
      </c>
      <c r="G43" s="78">
        <v>0</v>
      </c>
      <c r="H43" s="78">
        <f t="shared" si="86"/>
        <v>637.82</v>
      </c>
      <c r="I43" s="78">
        <v>8</v>
      </c>
      <c r="J43" s="78">
        <f>629.81+0.01</f>
        <v>629.82</v>
      </c>
      <c r="K43" s="78">
        <f t="shared" si="87"/>
        <v>637.82</v>
      </c>
      <c r="L43" s="78">
        <f t="shared" si="88"/>
        <v>8</v>
      </c>
      <c r="M43" s="78">
        <v>0</v>
      </c>
      <c r="N43" s="78">
        <v>8</v>
      </c>
      <c r="O43" s="78">
        <f>629.81+0.01</f>
        <v>629.82</v>
      </c>
      <c r="P43" s="94">
        <f t="shared" si="89"/>
        <v>0</v>
      </c>
      <c r="Q43" s="78">
        <f t="shared" si="90"/>
        <v>0</v>
      </c>
      <c r="R43" s="78">
        <f t="shared" si="91"/>
        <v>0</v>
      </c>
      <c r="S43" s="78">
        <f t="shared" si="92"/>
        <v>0</v>
      </c>
      <c r="T43" s="78">
        <v>0</v>
      </c>
    </row>
    <row r="44" ht="19.5" customHeight="1" spans="1:20">
      <c r="A44" s="77" t="s">
        <v>198</v>
      </c>
      <c r="B44" s="77"/>
      <c r="C44" s="77"/>
      <c r="D44" s="77" t="s">
        <v>199</v>
      </c>
      <c r="E44" s="78">
        <v>0</v>
      </c>
      <c r="F44" s="78">
        <v>0</v>
      </c>
      <c r="G44" s="78">
        <v>0</v>
      </c>
      <c r="H44" s="78">
        <f t="shared" si="86"/>
        <v>6.79</v>
      </c>
      <c r="I44" s="78">
        <v>6.79</v>
      </c>
      <c r="J44" s="78"/>
      <c r="K44" s="78">
        <f t="shared" si="87"/>
        <v>6.79</v>
      </c>
      <c r="L44" s="78">
        <f t="shared" si="88"/>
        <v>6.79</v>
      </c>
      <c r="M44" s="78">
        <v>0</v>
      </c>
      <c r="N44" s="78">
        <v>6.79</v>
      </c>
      <c r="O44" s="78"/>
      <c r="P44" s="94">
        <f t="shared" si="89"/>
        <v>0</v>
      </c>
      <c r="Q44" s="78">
        <f t="shared" si="90"/>
        <v>0</v>
      </c>
      <c r="R44" s="78">
        <f t="shared" si="91"/>
        <v>0</v>
      </c>
      <c r="S44" s="78">
        <f t="shared" si="92"/>
        <v>0</v>
      </c>
      <c r="T44" s="78">
        <v>0</v>
      </c>
    </row>
    <row r="45" ht="19.5" customHeight="1" spans="1:20">
      <c r="A45" s="77" t="s">
        <v>200</v>
      </c>
      <c r="B45" s="77"/>
      <c r="C45" s="77"/>
      <c r="D45" s="77" t="s">
        <v>201</v>
      </c>
      <c r="E45" s="78">
        <f>SUM(E46,E49,E51,E53)</f>
        <v>43.59</v>
      </c>
      <c r="F45" s="78">
        <f>SUM(F46,F49,F51,F53)</f>
        <v>43.59</v>
      </c>
      <c r="G45" s="78">
        <f t="shared" ref="G45:O45" si="93">SUM(G46,G49,G51,G53)</f>
        <v>0</v>
      </c>
      <c r="H45" s="78">
        <f t="shared" si="93"/>
        <v>11559.61</v>
      </c>
      <c r="I45" s="78">
        <f t="shared" si="93"/>
        <v>11558.99</v>
      </c>
      <c r="J45" s="78">
        <f t="shared" si="93"/>
        <v>0.62</v>
      </c>
      <c r="K45" s="78">
        <f t="shared" si="93"/>
        <v>11592.44</v>
      </c>
      <c r="L45" s="78">
        <f t="shared" si="93"/>
        <v>11591.82</v>
      </c>
      <c r="M45" s="78">
        <f t="shared" si="93"/>
        <v>11591.82</v>
      </c>
      <c r="N45" s="78">
        <f t="shared" si="93"/>
        <v>0</v>
      </c>
      <c r="O45" s="78">
        <f t="shared" si="93"/>
        <v>0.62</v>
      </c>
      <c r="P45" s="78">
        <f t="shared" ref="P45" si="94">SUM(P46,P49,P51,P53)</f>
        <v>10.7599999999993</v>
      </c>
      <c r="Q45" s="78">
        <f t="shared" ref="Q45" si="95">SUM(Q46,Q49,Q51,Q53)</f>
        <v>10.7599999999993</v>
      </c>
      <c r="R45" s="78">
        <f t="shared" ref="R45" si="96">SUM(R46,R49,R51,R53)</f>
        <v>0</v>
      </c>
      <c r="S45" s="78">
        <f t="shared" ref="S45" si="97">SUM(S46,S49,S51,S53)</f>
        <v>0</v>
      </c>
      <c r="T45" s="78">
        <f t="shared" ref="T45" si="98">SUM(T46,T49,T51,T53)</f>
        <v>0</v>
      </c>
    </row>
    <row r="46" ht="19.5" customHeight="1" spans="1:20">
      <c r="A46" s="77" t="s">
        <v>202</v>
      </c>
      <c r="B46" s="77"/>
      <c r="C46" s="77"/>
      <c r="D46" s="77" t="s">
        <v>203</v>
      </c>
      <c r="E46" s="78">
        <f>SUM(E47:E48)</f>
        <v>43.59</v>
      </c>
      <c r="F46" s="78">
        <f>SUM(F47:F48)</f>
        <v>43.59</v>
      </c>
      <c r="G46" s="78">
        <f t="shared" ref="G46:O46" si="99">SUM(G47:G48)</f>
        <v>0</v>
      </c>
      <c r="H46" s="78">
        <f t="shared" si="99"/>
        <v>10986.42</v>
      </c>
      <c r="I46" s="78">
        <f t="shared" si="99"/>
        <v>10986.42</v>
      </c>
      <c r="J46" s="78">
        <f t="shared" si="99"/>
        <v>0</v>
      </c>
      <c r="K46" s="78">
        <f t="shared" si="99"/>
        <v>11021.42</v>
      </c>
      <c r="L46" s="78">
        <f t="shared" si="99"/>
        <v>11021.42</v>
      </c>
      <c r="M46" s="78">
        <f t="shared" si="99"/>
        <v>11021.42</v>
      </c>
      <c r="N46" s="78">
        <f t="shared" si="99"/>
        <v>0</v>
      </c>
      <c r="O46" s="78">
        <f t="shared" si="99"/>
        <v>0</v>
      </c>
      <c r="P46" s="78">
        <f t="shared" ref="P46" si="100">SUM(P47:P48)</f>
        <v>8.58999999999924</v>
      </c>
      <c r="Q46" s="78">
        <f t="shared" ref="Q46" si="101">SUM(Q47:Q48)</f>
        <v>8.58999999999924</v>
      </c>
      <c r="R46" s="78">
        <f t="shared" ref="R46" si="102">SUM(R47:R48)</f>
        <v>0</v>
      </c>
      <c r="S46" s="78">
        <f t="shared" ref="S46" si="103">SUM(S47:S48)</f>
        <v>0</v>
      </c>
      <c r="T46" s="78">
        <f t="shared" ref="T46" si="104">SUM(T47:T48)</f>
        <v>0</v>
      </c>
    </row>
    <row r="47" ht="19.5" customHeight="1" spans="1:20">
      <c r="A47" s="77" t="s">
        <v>204</v>
      </c>
      <c r="B47" s="77"/>
      <c r="C47" s="77"/>
      <c r="D47" s="77" t="s">
        <v>205</v>
      </c>
      <c r="E47" s="78">
        <v>1.71</v>
      </c>
      <c r="F47" s="78">
        <v>1.71</v>
      </c>
      <c r="G47" s="78">
        <v>0</v>
      </c>
      <c r="H47" s="78">
        <f t="shared" ref="H47:H48" si="105">SUM(I47:J47)</f>
        <v>9306.21</v>
      </c>
      <c r="I47" s="86">
        <f>9306.2+0.01</f>
        <v>9306.21</v>
      </c>
      <c r="J47" s="78">
        <v>0</v>
      </c>
      <c r="K47" s="78">
        <f t="shared" ref="K47:K48" si="106">L47+O47</f>
        <v>9306.21</v>
      </c>
      <c r="L47" s="78">
        <f t="shared" ref="L47:L48" si="107">SUM(M47:N47)</f>
        <v>9306.21</v>
      </c>
      <c r="M47" s="86">
        <f>9306.2+0.01</f>
        <v>9306.21</v>
      </c>
      <c r="N47" s="78">
        <v>0</v>
      </c>
      <c r="O47" s="78"/>
      <c r="P47" s="94">
        <f t="shared" ref="P47:P48" si="108">SUM(Q47:R47)</f>
        <v>1.70999999999913</v>
      </c>
      <c r="Q47" s="78">
        <f t="shared" ref="Q47:Q48" si="109">F47+I47-L47</f>
        <v>1.70999999999913</v>
      </c>
      <c r="R47" s="78">
        <f t="shared" ref="R47:R48" si="110">SUM(S47:T47)</f>
        <v>0</v>
      </c>
      <c r="S47" s="78">
        <f t="shared" ref="S47:S48" si="111">G47+J47-O47</f>
        <v>0</v>
      </c>
      <c r="T47" s="78">
        <v>0</v>
      </c>
    </row>
    <row r="48" ht="19.5" customHeight="1" spans="1:20">
      <c r="A48" s="77" t="s">
        <v>206</v>
      </c>
      <c r="B48" s="77"/>
      <c r="C48" s="77"/>
      <c r="D48" s="77" t="s">
        <v>207</v>
      </c>
      <c r="E48" s="78">
        <v>41.88</v>
      </c>
      <c r="F48" s="78">
        <v>41.88</v>
      </c>
      <c r="G48" s="78">
        <v>0</v>
      </c>
      <c r="H48" s="78">
        <f t="shared" si="105"/>
        <v>1680.21</v>
      </c>
      <c r="I48" s="86">
        <v>1680.21</v>
      </c>
      <c r="J48" s="78">
        <v>0</v>
      </c>
      <c r="K48" s="78">
        <f t="shared" si="106"/>
        <v>1715.21</v>
      </c>
      <c r="L48" s="78">
        <f t="shared" si="107"/>
        <v>1715.21</v>
      </c>
      <c r="M48" s="86">
        <v>1715.21</v>
      </c>
      <c r="N48" s="78">
        <v>0</v>
      </c>
      <c r="O48" s="78"/>
      <c r="P48" s="94">
        <f t="shared" si="108"/>
        <v>6.88000000000011</v>
      </c>
      <c r="Q48" s="78">
        <f t="shared" si="109"/>
        <v>6.88000000000011</v>
      </c>
      <c r="R48" s="78">
        <f t="shared" si="110"/>
        <v>0</v>
      </c>
      <c r="S48" s="78">
        <f t="shared" si="111"/>
        <v>0</v>
      </c>
      <c r="T48" s="78">
        <v>0</v>
      </c>
    </row>
    <row r="49" ht="19.5" customHeight="1" spans="1:20">
      <c r="A49" s="77" t="s">
        <v>208</v>
      </c>
      <c r="B49" s="77"/>
      <c r="C49" s="77"/>
      <c r="D49" s="77" t="s">
        <v>209</v>
      </c>
      <c r="E49" s="78">
        <v>0</v>
      </c>
      <c r="F49" s="78">
        <f>F50</f>
        <v>0</v>
      </c>
      <c r="G49" s="78">
        <f t="shared" ref="G49:T49" si="112">G50</f>
        <v>0</v>
      </c>
      <c r="H49" s="78">
        <f t="shared" si="112"/>
        <v>0.05</v>
      </c>
      <c r="I49" s="78">
        <f t="shared" si="112"/>
        <v>0</v>
      </c>
      <c r="J49" s="78">
        <f t="shared" si="112"/>
        <v>0.05</v>
      </c>
      <c r="K49" s="78">
        <f t="shared" si="112"/>
        <v>0.05</v>
      </c>
      <c r="L49" s="78">
        <f t="shared" si="112"/>
        <v>0</v>
      </c>
      <c r="M49" s="78">
        <f t="shared" si="112"/>
        <v>0</v>
      </c>
      <c r="N49" s="78">
        <f t="shared" si="112"/>
        <v>0</v>
      </c>
      <c r="O49" s="78">
        <f t="shared" si="112"/>
        <v>0.05</v>
      </c>
      <c r="P49" s="78">
        <f t="shared" si="6"/>
        <v>0</v>
      </c>
      <c r="Q49" s="78">
        <f t="shared" si="112"/>
        <v>0</v>
      </c>
      <c r="R49" s="78">
        <f t="shared" si="112"/>
        <v>0</v>
      </c>
      <c r="S49" s="78">
        <f t="shared" si="112"/>
        <v>0</v>
      </c>
      <c r="T49" s="78">
        <f t="shared" si="112"/>
        <v>0</v>
      </c>
    </row>
    <row r="50" ht="19.5" customHeight="1" spans="1:20">
      <c r="A50" s="77" t="s">
        <v>210</v>
      </c>
      <c r="B50" s="77"/>
      <c r="C50" s="77"/>
      <c r="D50" s="77" t="s">
        <v>211</v>
      </c>
      <c r="E50" s="78">
        <v>0</v>
      </c>
      <c r="F50" s="78">
        <v>0</v>
      </c>
      <c r="G50" s="78">
        <v>0</v>
      </c>
      <c r="H50" s="78">
        <f t="shared" ref="H50" si="113">SUM(I50:J50)</f>
        <v>0.05</v>
      </c>
      <c r="I50" s="78"/>
      <c r="J50" s="78">
        <v>0.05</v>
      </c>
      <c r="K50" s="78">
        <f t="shared" ref="K50" si="114">L50+O50</f>
        <v>0.05</v>
      </c>
      <c r="L50" s="78"/>
      <c r="M50" s="78"/>
      <c r="N50" s="78"/>
      <c r="O50" s="78">
        <v>0.05</v>
      </c>
      <c r="P50" s="94">
        <f>SUM(Q50:R50)</f>
        <v>0</v>
      </c>
      <c r="Q50" s="78">
        <v>0</v>
      </c>
      <c r="R50" s="78">
        <f>SUM(S50:T50)</f>
        <v>0</v>
      </c>
      <c r="S50" s="78">
        <f>G50+J50-O50</f>
        <v>0</v>
      </c>
      <c r="T50" s="78">
        <v>0</v>
      </c>
    </row>
    <row r="51" ht="19.5" customHeight="1" spans="1:20">
      <c r="A51" s="77" t="s">
        <v>212</v>
      </c>
      <c r="B51" s="77"/>
      <c r="C51" s="77"/>
      <c r="D51" s="77" t="s">
        <v>213</v>
      </c>
      <c r="E51" s="78">
        <v>0</v>
      </c>
      <c r="F51" s="78">
        <f>F52</f>
        <v>0</v>
      </c>
      <c r="G51" s="78">
        <f t="shared" ref="G51:O51" si="115">G52</f>
        <v>0</v>
      </c>
      <c r="H51" s="78">
        <f t="shared" si="115"/>
        <v>572.57</v>
      </c>
      <c r="I51" s="78">
        <f t="shared" si="115"/>
        <v>572.57</v>
      </c>
      <c r="J51" s="78">
        <f t="shared" si="115"/>
        <v>0</v>
      </c>
      <c r="K51" s="78">
        <f t="shared" si="115"/>
        <v>570.4</v>
      </c>
      <c r="L51" s="78">
        <f t="shared" si="115"/>
        <v>570.4</v>
      </c>
      <c r="M51" s="78">
        <f t="shared" si="115"/>
        <v>570.4</v>
      </c>
      <c r="N51" s="78">
        <f t="shared" si="115"/>
        <v>0</v>
      </c>
      <c r="O51" s="78">
        <f t="shared" si="115"/>
        <v>0</v>
      </c>
      <c r="P51" s="78">
        <f t="shared" ref="P51" si="116">P52</f>
        <v>2.17000000000007</v>
      </c>
      <c r="Q51" s="78">
        <f t="shared" ref="Q51" si="117">Q52</f>
        <v>2.17000000000007</v>
      </c>
      <c r="R51" s="78">
        <f t="shared" ref="R51" si="118">R52</f>
        <v>0</v>
      </c>
      <c r="S51" s="78">
        <f t="shared" ref="S51" si="119">S52</f>
        <v>0</v>
      </c>
      <c r="T51" s="78">
        <f t="shared" ref="T51" si="120">T52</f>
        <v>0</v>
      </c>
    </row>
    <row r="52" ht="19.5" customHeight="1" spans="1:20">
      <c r="A52" s="77" t="s">
        <v>214</v>
      </c>
      <c r="B52" s="77"/>
      <c r="C52" s="77"/>
      <c r="D52" s="77" t="s">
        <v>215</v>
      </c>
      <c r="E52" s="78">
        <v>0</v>
      </c>
      <c r="F52" s="78">
        <v>0</v>
      </c>
      <c r="G52" s="78">
        <v>0</v>
      </c>
      <c r="H52" s="78">
        <f t="shared" ref="H52" si="121">SUM(I52:J52)</f>
        <v>572.57</v>
      </c>
      <c r="I52" s="78">
        <v>572.57</v>
      </c>
      <c r="J52" s="78">
        <v>0</v>
      </c>
      <c r="K52" s="78">
        <f t="shared" ref="K52" si="122">L52+O52</f>
        <v>570.4</v>
      </c>
      <c r="L52" s="78">
        <f t="shared" ref="L52" si="123">SUM(M52:N52)</f>
        <v>570.4</v>
      </c>
      <c r="M52" s="78">
        <v>570.4</v>
      </c>
      <c r="N52" s="78">
        <v>0</v>
      </c>
      <c r="O52" s="78"/>
      <c r="P52" s="94">
        <f>SUM(Q52:R52)</f>
        <v>2.17000000000007</v>
      </c>
      <c r="Q52" s="78">
        <f>F52+I52-L52</f>
        <v>2.17000000000007</v>
      </c>
      <c r="R52" s="78">
        <f>SUM(S52:T52)</f>
        <v>0</v>
      </c>
      <c r="S52" s="78">
        <f>G52+J52-O52</f>
        <v>0</v>
      </c>
      <c r="T52" s="78">
        <v>0</v>
      </c>
    </row>
    <row r="53" ht="19.5" customHeight="1" spans="1:20">
      <c r="A53" s="77" t="s">
        <v>216</v>
      </c>
      <c r="B53" s="77"/>
      <c r="C53" s="77"/>
      <c r="D53" s="77" t="s">
        <v>217</v>
      </c>
      <c r="E53" s="78">
        <v>0</v>
      </c>
      <c r="F53" s="78">
        <f>F54</f>
        <v>0</v>
      </c>
      <c r="G53" s="78">
        <f t="shared" ref="G53:T53" si="124">G54</f>
        <v>0</v>
      </c>
      <c r="H53" s="78">
        <f t="shared" si="124"/>
        <v>0.57</v>
      </c>
      <c r="I53" s="78">
        <f t="shared" si="124"/>
        <v>0</v>
      </c>
      <c r="J53" s="78">
        <f t="shared" si="124"/>
        <v>0.57</v>
      </c>
      <c r="K53" s="78">
        <f t="shared" si="124"/>
        <v>0.57</v>
      </c>
      <c r="L53" s="78">
        <f t="shared" si="124"/>
        <v>0</v>
      </c>
      <c r="M53" s="78">
        <f t="shared" si="124"/>
        <v>0</v>
      </c>
      <c r="N53" s="78">
        <f t="shared" si="124"/>
        <v>0</v>
      </c>
      <c r="O53" s="78">
        <f t="shared" si="124"/>
        <v>0.57</v>
      </c>
      <c r="P53" s="78">
        <f t="shared" si="6"/>
        <v>0</v>
      </c>
      <c r="Q53" s="78">
        <f t="shared" si="124"/>
        <v>0</v>
      </c>
      <c r="R53" s="78">
        <f t="shared" si="124"/>
        <v>0</v>
      </c>
      <c r="S53" s="78">
        <f t="shared" si="124"/>
        <v>0</v>
      </c>
      <c r="T53" s="78">
        <f t="shared" si="124"/>
        <v>0</v>
      </c>
    </row>
    <row r="54" ht="19.5" customHeight="1" spans="1:20">
      <c r="A54" s="77" t="s">
        <v>218</v>
      </c>
      <c r="B54" s="77"/>
      <c r="C54" s="77"/>
      <c r="D54" s="77" t="s">
        <v>219</v>
      </c>
      <c r="E54" s="78">
        <v>0</v>
      </c>
      <c r="F54" s="78">
        <v>0</v>
      </c>
      <c r="G54" s="78">
        <v>0</v>
      </c>
      <c r="H54" s="78">
        <f t="shared" ref="H54" si="125">SUM(I54:J54)</f>
        <v>0.57</v>
      </c>
      <c r="I54" s="78"/>
      <c r="J54" s="78">
        <v>0.57</v>
      </c>
      <c r="K54" s="78">
        <f t="shared" ref="K54" si="126">L54+O54</f>
        <v>0.57</v>
      </c>
      <c r="L54" s="78"/>
      <c r="M54" s="78"/>
      <c r="N54" s="78"/>
      <c r="O54" s="78">
        <v>0.57</v>
      </c>
      <c r="P54" s="94">
        <f>SUM(Q54:R54)</f>
        <v>0</v>
      </c>
      <c r="Q54" s="78">
        <f>F54+I54-L54</f>
        <v>0</v>
      </c>
      <c r="R54" s="78">
        <f>SUM(S54:T54)</f>
        <v>0</v>
      </c>
      <c r="S54" s="78">
        <f>G54+J54-O54</f>
        <v>0</v>
      </c>
      <c r="T54" s="78">
        <v>0</v>
      </c>
    </row>
    <row r="55" ht="19.5" customHeight="1" spans="1:20">
      <c r="A55" s="77" t="s">
        <v>220</v>
      </c>
      <c r="B55" s="77"/>
      <c r="C55" s="77"/>
      <c r="D55" s="77" t="s">
        <v>221</v>
      </c>
      <c r="E55" s="78">
        <v>0</v>
      </c>
      <c r="F55" s="78">
        <f>F56</f>
        <v>0</v>
      </c>
      <c r="G55" s="78">
        <f t="shared" ref="G55:T55" si="127">G56</f>
        <v>0</v>
      </c>
      <c r="H55" s="78">
        <f t="shared" si="127"/>
        <v>7230.18</v>
      </c>
      <c r="I55" s="78">
        <f t="shared" si="127"/>
        <v>7230.18</v>
      </c>
      <c r="J55" s="78">
        <f t="shared" si="127"/>
        <v>0</v>
      </c>
      <c r="K55" s="78">
        <f t="shared" si="127"/>
        <v>7230.18</v>
      </c>
      <c r="L55" s="78">
        <f t="shared" si="127"/>
        <v>7230.18</v>
      </c>
      <c r="M55" s="78">
        <f t="shared" si="127"/>
        <v>7230.18</v>
      </c>
      <c r="N55" s="78">
        <f t="shared" si="127"/>
        <v>0</v>
      </c>
      <c r="O55" s="78">
        <f t="shared" si="127"/>
        <v>0</v>
      </c>
      <c r="P55" s="78">
        <f t="shared" si="6"/>
        <v>0</v>
      </c>
      <c r="Q55" s="78">
        <f t="shared" si="127"/>
        <v>0</v>
      </c>
      <c r="R55" s="78">
        <f t="shared" si="127"/>
        <v>0</v>
      </c>
      <c r="S55" s="78">
        <f t="shared" si="127"/>
        <v>0</v>
      </c>
      <c r="T55" s="78">
        <f t="shared" si="127"/>
        <v>0</v>
      </c>
    </row>
    <row r="56" ht="19.5" customHeight="1" spans="1:20">
      <c r="A56" s="77" t="s">
        <v>222</v>
      </c>
      <c r="B56" s="77"/>
      <c r="C56" s="77"/>
      <c r="D56" s="77" t="s">
        <v>223</v>
      </c>
      <c r="E56" s="78">
        <v>0</v>
      </c>
      <c r="F56" s="78">
        <f>SUM(F57:F60)</f>
        <v>0</v>
      </c>
      <c r="G56" s="78">
        <f t="shared" ref="G56:T56" si="128">SUM(G57:G60)</f>
        <v>0</v>
      </c>
      <c r="H56" s="78">
        <f t="shared" si="128"/>
        <v>7230.18</v>
      </c>
      <c r="I56" s="78">
        <f t="shared" si="128"/>
        <v>7230.18</v>
      </c>
      <c r="J56" s="78">
        <f t="shared" si="128"/>
        <v>0</v>
      </c>
      <c r="K56" s="78">
        <f t="shared" si="128"/>
        <v>7230.18</v>
      </c>
      <c r="L56" s="78">
        <f t="shared" si="128"/>
        <v>7230.18</v>
      </c>
      <c r="M56" s="78">
        <f t="shared" si="128"/>
        <v>7230.18</v>
      </c>
      <c r="N56" s="78">
        <f t="shared" si="128"/>
        <v>0</v>
      </c>
      <c r="O56" s="78">
        <f t="shared" si="128"/>
        <v>0</v>
      </c>
      <c r="P56" s="78">
        <f t="shared" si="6"/>
        <v>0</v>
      </c>
      <c r="Q56" s="78">
        <f t="shared" si="128"/>
        <v>0</v>
      </c>
      <c r="R56" s="78">
        <f t="shared" si="128"/>
        <v>0</v>
      </c>
      <c r="S56" s="78">
        <f t="shared" si="128"/>
        <v>0</v>
      </c>
      <c r="T56" s="78">
        <f t="shared" si="128"/>
        <v>0</v>
      </c>
    </row>
    <row r="57" ht="19.5" customHeight="1" spans="1:20">
      <c r="A57" s="77" t="s">
        <v>224</v>
      </c>
      <c r="B57" s="77"/>
      <c r="C57" s="77"/>
      <c r="D57" s="77" t="s">
        <v>225</v>
      </c>
      <c r="E57" s="78"/>
      <c r="F57" s="78"/>
      <c r="G57" s="78"/>
      <c r="H57" s="78">
        <f t="shared" ref="H57:H60" si="129">SUM(I57:J57)</f>
        <v>21.48</v>
      </c>
      <c r="I57" s="78">
        <f>21.47+0.01</f>
        <v>21.48</v>
      </c>
      <c r="J57" s="78"/>
      <c r="K57" s="78">
        <f t="shared" ref="K57:K60" si="130">L57+O57</f>
        <v>21.48</v>
      </c>
      <c r="L57" s="78">
        <f t="shared" ref="L57:L60" si="131">SUM(M57:N57)</f>
        <v>21.48</v>
      </c>
      <c r="M57" s="78">
        <f>21.47+0.01</f>
        <v>21.48</v>
      </c>
      <c r="N57" s="78">
        <v>0</v>
      </c>
      <c r="O57" s="78"/>
      <c r="P57" s="94">
        <f t="shared" ref="P57:P60" si="132">SUM(Q57:R57)</f>
        <v>0</v>
      </c>
      <c r="Q57" s="78">
        <f t="shared" ref="Q57:Q60" si="133">F57+I57-L57</f>
        <v>0</v>
      </c>
      <c r="R57" s="78">
        <f t="shared" ref="R57:R60" si="134">SUM(S57:T57)</f>
        <v>0</v>
      </c>
      <c r="S57" s="78">
        <f t="shared" ref="S57:S60" si="135">G57+J57-O57</f>
        <v>0</v>
      </c>
      <c r="T57" s="78">
        <v>0</v>
      </c>
    </row>
    <row r="58" ht="19.5" customHeight="1" spans="1:20">
      <c r="A58" s="77" t="s">
        <v>226</v>
      </c>
      <c r="B58" s="77"/>
      <c r="C58" s="77"/>
      <c r="D58" s="77" t="s">
        <v>227</v>
      </c>
      <c r="E58" s="78">
        <v>0</v>
      </c>
      <c r="F58" s="78">
        <v>0</v>
      </c>
      <c r="G58" s="78">
        <v>0</v>
      </c>
      <c r="H58" s="78">
        <f t="shared" si="129"/>
        <v>3923.39</v>
      </c>
      <c r="I58" s="86">
        <v>3923.39</v>
      </c>
      <c r="J58" s="78">
        <v>0</v>
      </c>
      <c r="K58" s="78">
        <f t="shared" si="130"/>
        <v>3923.39</v>
      </c>
      <c r="L58" s="78">
        <f t="shared" si="131"/>
        <v>3923.39</v>
      </c>
      <c r="M58" s="86">
        <v>3923.39</v>
      </c>
      <c r="N58" s="78">
        <v>0</v>
      </c>
      <c r="O58" s="78"/>
      <c r="P58" s="94">
        <f t="shared" si="132"/>
        <v>0</v>
      </c>
      <c r="Q58" s="78">
        <f t="shared" si="133"/>
        <v>0</v>
      </c>
      <c r="R58" s="78">
        <f t="shared" si="134"/>
        <v>0</v>
      </c>
      <c r="S58" s="78">
        <f t="shared" si="135"/>
        <v>0</v>
      </c>
      <c r="T58" s="78">
        <v>0</v>
      </c>
    </row>
    <row r="59" ht="19.5" customHeight="1" spans="1:20">
      <c r="A59" s="77" t="s">
        <v>228</v>
      </c>
      <c r="B59" s="77"/>
      <c r="C59" s="77"/>
      <c r="D59" s="77" t="s">
        <v>229</v>
      </c>
      <c r="E59" s="78">
        <v>0</v>
      </c>
      <c r="F59" s="78">
        <v>0</v>
      </c>
      <c r="G59" s="78">
        <v>0</v>
      </c>
      <c r="H59" s="78">
        <f t="shared" si="129"/>
        <v>2950.86</v>
      </c>
      <c r="I59" s="86">
        <v>2950.86</v>
      </c>
      <c r="J59" s="78">
        <v>0</v>
      </c>
      <c r="K59" s="78">
        <f t="shared" si="130"/>
        <v>2950.86</v>
      </c>
      <c r="L59" s="78">
        <f t="shared" si="131"/>
        <v>2950.86</v>
      </c>
      <c r="M59" s="86">
        <v>2950.86</v>
      </c>
      <c r="N59" s="78">
        <v>0</v>
      </c>
      <c r="O59" s="78"/>
      <c r="P59" s="94">
        <f t="shared" si="132"/>
        <v>0</v>
      </c>
      <c r="Q59" s="78">
        <f t="shared" si="133"/>
        <v>0</v>
      </c>
      <c r="R59" s="78">
        <f t="shared" si="134"/>
        <v>0</v>
      </c>
      <c r="S59" s="78">
        <f t="shared" si="135"/>
        <v>0</v>
      </c>
      <c r="T59" s="78">
        <v>0</v>
      </c>
    </row>
    <row r="60" ht="19.5" customHeight="1" spans="1:20">
      <c r="A60" s="77" t="s">
        <v>230</v>
      </c>
      <c r="B60" s="77"/>
      <c r="C60" s="77"/>
      <c r="D60" s="77" t="s">
        <v>231</v>
      </c>
      <c r="E60" s="78">
        <v>0</v>
      </c>
      <c r="F60" s="78">
        <v>0</v>
      </c>
      <c r="G60" s="78">
        <v>0</v>
      </c>
      <c r="H60" s="78">
        <f t="shared" si="129"/>
        <v>334.45</v>
      </c>
      <c r="I60" s="78">
        <v>334.45</v>
      </c>
      <c r="J60" s="78">
        <v>0</v>
      </c>
      <c r="K60" s="78">
        <f t="shared" si="130"/>
        <v>334.45</v>
      </c>
      <c r="L60" s="78">
        <f t="shared" si="131"/>
        <v>334.45</v>
      </c>
      <c r="M60" s="78">
        <v>334.45</v>
      </c>
      <c r="N60" s="78">
        <v>0</v>
      </c>
      <c r="O60" s="78"/>
      <c r="P60" s="94">
        <f t="shared" si="132"/>
        <v>0</v>
      </c>
      <c r="Q60" s="78">
        <f t="shared" si="133"/>
        <v>0</v>
      </c>
      <c r="R60" s="78">
        <f t="shared" si="134"/>
        <v>0</v>
      </c>
      <c r="S60" s="78">
        <f t="shared" si="135"/>
        <v>0</v>
      </c>
      <c r="T60" s="78">
        <v>0</v>
      </c>
    </row>
    <row r="61" ht="19.5" customHeight="1" spans="1:20">
      <c r="A61" s="77" t="s">
        <v>238</v>
      </c>
      <c r="B61" s="77"/>
      <c r="C61" s="77"/>
      <c r="D61" s="77" t="s">
        <v>239</v>
      </c>
      <c r="E61" s="78">
        <v>5</v>
      </c>
      <c r="F61" s="78">
        <f>SUM(F62,F64,F67)</f>
        <v>0</v>
      </c>
      <c r="G61" s="78">
        <f t="shared" ref="G61:O61" si="136">SUM(G62,G64,G67)</f>
        <v>5</v>
      </c>
      <c r="H61" s="78">
        <f t="shared" si="136"/>
        <v>1071.11</v>
      </c>
      <c r="I61" s="78">
        <f t="shared" si="136"/>
        <v>0</v>
      </c>
      <c r="J61" s="78">
        <f t="shared" si="136"/>
        <v>1071.11</v>
      </c>
      <c r="K61" s="78">
        <f t="shared" si="136"/>
        <v>1071.11</v>
      </c>
      <c r="L61" s="78">
        <f t="shared" si="136"/>
        <v>0</v>
      </c>
      <c r="M61" s="78">
        <f t="shared" si="136"/>
        <v>0</v>
      </c>
      <c r="N61" s="78">
        <f t="shared" si="136"/>
        <v>0</v>
      </c>
      <c r="O61" s="78">
        <f t="shared" si="136"/>
        <v>1071.11</v>
      </c>
      <c r="P61" s="78">
        <f t="shared" ref="P61" si="137">SUM(P62,P64,P67)</f>
        <v>5</v>
      </c>
      <c r="Q61" s="78">
        <f t="shared" ref="Q61" si="138">SUM(Q62,Q64,Q67)</f>
        <v>0</v>
      </c>
      <c r="R61" s="78">
        <f t="shared" ref="R61" si="139">SUM(R62,R64,R67)</f>
        <v>5</v>
      </c>
      <c r="S61" s="78">
        <f t="shared" ref="S61" si="140">SUM(S62,S64,S67)</f>
        <v>5</v>
      </c>
      <c r="T61" s="78">
        <f t="shared" ref="T61" si="141">SUM(T62,T64,T67)</f>
        <v>0</v>
      </c>
    </row>
    <row r="62" ht="19.5" customHeight="1" spans="1:20">
      <c r="A62" s="77" t="s">
        <v>311</v>
      </c>
      <c r="B62" s="77"/>
      <c r="C62" s="77"/>
      <c r="D62" s="77" t="s">
        <v>312</v>
      </c>
      <c r="E62" s="78">
        <v>0</v>
      </c>
      <c r="F62" s="78">
        <f>F63</f>
        <v>0</v>
      </c>
      <c r="G62" s="78">
        <f t="shared" ref="G62:T62" si="142">G63</f>
        <v>0</v>
      </c>
      <c r="H62" s="78">
        <f t="shared" si="142"/>
        <v>0</v>
      </c>
      <c r="I62" s="78">
        <f t="shared" si="142"/>
        <v>0</v>
      </c>
      <c r="J62" s="78">
        <f t="shared" si="142"/>
        <v>0</v>
      </c>
      <c r="K62" s="78">
        <f t="shared" si="142"/>
        <v>0</v>
      </c>
      <c r="L62" s="78">
        <f t="shared" si="142"/>
        <v>0</v>
      </c>
      <c r="M62" s="78">
        <f t="shared" si="142"/>
        <v>0</v>
      </c>
      <c r="N62" s="78">
        <f t="shared" si="142"/>
        <v>0</v>
      </c>
      <c r="O62" s="78">
        <f t="shared" si="142"/>
        <v>0</v>
      </c>
      <c r="P62" s="78">
        <f t="shared" si="6"/>
        <v>0</v>
      </c>
      <c r="Q62" s="78">
        <f t="shared" si="142"/>
        <v>0</v>
      </c>
      <c r="R62" s="78">
        <f t="shared" si="142"/>
        <v>0</v>
      </c>
      <c r="S62" s="78">
        <f t="shared" si="142"/>
        <v>0</v>
      </c>
      <c r="T62" s="78">
        <f t="shared" si="142"/>
        <v>0</v>
      </c>
    </row>
    <row r="63" ht="19.5" customHeight="1" spans="1:20">
      <c r="A63" s="77" t="s">
        <v>313</v>
      </c>
      <c r="B63" s="77"/>
      <c r="C63" s="77"/>
      <c r="D63" s="77" t="s">
        <v>314</v>
      </c>
      <c r="E63" s="78">
        <v>0</v>
      </c>
      <c r="F63" s="78">
        <v>0</v>
      </c>
      <c r="G63" s="78">
        <v>0</v>
      </c>
      <c r="H63" s="78">
        <f t="shared" ref="H63" si="143">SUM(I63:J63)</f>
        <v>0</v>
      </c>
      <c r="I63" s="78"/>
      <c r="J63" s="78"/>
      <c r="K63" s="78">
        <f t="shared" ref="K63" si="144">L63+O63</f>
        <v>0</v>
      </c>
      <c r="L63" s="78">
        <f t="shared" ref="L63" si="145">SUM(M63:N63)</f>
        <v>0</v>
      </c>
      <c r="M63" s="78"/>
      <c r="N63" s="78"/>
      <c r="O63" s="78"/>
      <c r="P63" s="94">
        <f>SUM(Q63:R63)</f>
        <v>0</v>
      </c>
      <c r="Q63" s="78">
        <f>F63+I63-L63</f>
        <v>0</v>
      </c>
      <c r="R63" s="78">
        <f>SUM(S63:T63)</f>
        <v>0</v>
      </c>
      <c r="S63" s="78">
        <f>G63+J63-O63</f>
        <v>0</v>
      </c>
      <c r="T63" s="78"/>
    </row>
    <row r="64" ht="18" customHeight="1" spans="1:20">
      <c r="A64" s="77" t="s">
        <v>240</v>
      </c>
      <c r="B64" s="77"/>
      <c r="C64" s="77"/>
      <c r="D64" s="77" t="s">
        <v>241</v>
      </c>
      <c r="E64" s="78">
        <v>0</v>
      </c>
      <c r="F64" s="78">
        <f>SUM(F65:F66)</f>
        <v>0</v>
      </c>
      <c r="G64" s="78">
        <f t="shared" ref="G64:T64" si="146">SUM(G65:G66)</f>
        <v>0</v>
      </c>
      <c r="H64" s="78">
        <f t="shared" si="146"/>
        <v>1071.11</v>
      </c>
      <c r="I64" s="78">
        <f t="shared" si="146"/>
        <v>0</v>
      </c>
      <c r="J64" s="78">
        <f t="shared" si="146"/>
        <v>1071.11</v>
      </c>
      <c r="K64" s="78">
        <f t="shared" si="146"/>
        <v>1071.11</v>
      </c>
      <c r="L64" s="78">
        <f t="shared" si="146"/>
        <v>0</v>
      </c>
      <c r="M64" s="78">
        <f t="shared" si="146"/>
        <v>0</v>
      </c>
      <c r="N64" s="78">
        <f t="shared" si="146"/>
        <v>0</v>
      </c>
      <c r="O64" s="78">
        <f t="shared" si="146"/>
        <v>1071.11</v>
      </c>
      <c r="P64" s="78">
        <f t="shared" si="6"/>
        <v>0</v>
      </c>
      <c r="Q64" s="78">
        <f t="shared" si="146"/>
        <v>0</v>
      </c>
      <c r="R64" s="78">
        <f t="shared" si="146"/>
        <v>0</v>
      </c>
      <c r="S64" s="78">
        <f t="shared" si="146"/>
        <v>0</v>
      </c>
      <c r="T64" s="78">
        <f t="shared" si="146"/>
        <v>0</v>
      </c>
    </row>
    <row r="65" ht="19.5" customHeight="1" spans="1:20">
      <c r="A65" s="77" t="s">
        <v>242</v>
      </c>
      <c r="B65" s="77"/>
      <c r="C65" s="77"/>
      <c r="D65" s="77" t="s">
        <v>243</v>
      </c>
      <c r="E65" s="78">
        <v>0</v>
      </c>
      <c r="F65" s="78">
        <v>0</v>
      </c>
      <c r="G65" s="78">
        <v>0</v>
      </c>
      <c r="H65" s="78">
        <f t="shared" ref="H65:H66" si="147">SUM(I65:J65)</f>
        <v>216.41</v>
      </c>
      <c r="I65" s="78"/>
      <c r="J65" s="78">
        <v>216.41</v>
      </c>
      <c r="K65" s="78">
        <f t="shared" ref="K65:K66" si="148">L65+O65</f>
        <v>216.41</v>
      </c>
      <c r="L65" s="78">
        <f t="shared" ref="L65:L66" si="149">SUM(M65:N65)</f>
        <v>0</v>
      </c>
      <c r="M65" s="78"/>
      <c r="N65" s="78"/>
      <c r="O65" s="78">
        <v>216.41</v>
      </c>
      <c r="P65" s="94">
        <f t="shared" ref="P65:P66" si="150">SUM(Q65:R65)</f>
        <v>0</v>
      </c>
      <c r="Q65" s="78">
        <f t="shared" ref="Q65:Q66" si="151">F65+I65-L65</f>
        <v>0</v>
      </c>
      <c r="R65" s="78">
        <f t="shared" ref="R65:R66" si="152">SUM(S65:T65)</f>
        <v>0</v>
      </c>
      <c r="S65" s="78">
        <f t="shared" ref="S65:S66" si="153">G65+J65-O65</f>
        <v>0</v>
      </c>
      <c r="T65" s="78">
        <v>0</v>
      </c>
    </row>
    <row r="66" ht="19.5" customHeight="1" spans="1:20">
      <c r="A66" s="77" t="s">
        <v>244</v>
      </c>
      <c r="B66" s="77"/>
      <c r="C66" s="77"/>
      <c r="D66" s="77" t="s">
        <v>245</v>
      </c>
      <c r="E66" s="78">
        <v>0</v>
      </c>
      <c r="F66" s="78">
        <v>0</v>
      </c>
      <c r="G66" s="78">
        <v>0</v>
      </c>
      <c r="H66" s="78">
        <f t="shared" si="147"/>
        <v>854.7</v>
      </c>
      <c r="I66" s="78"/>
      <c r="J66" s="78">
        <v>854.7</v>
      </c>
      <c r="K66" s="78">
        <f t="shared" si="148"/>
        <v>854.7</v>
      </c>
      <c r="L66" s="78">
        <f t="shared" si="149"/>
        <v>0</v>
      </c>
      <c r="M66" s="78"/>
      <c r="N66" s="78"/>
      <c r="O66" s="78">
        <v>854.7</v>
      </c>
      <c r="P66" s="94">
        <f t="shared" si="150"/>
        <v>0</v>
      </c>
      <c r="Q66" s="78">
        <f t="shared" si="151"/>
        <v>0</v>
      </c>
      <c r="R66" s="78">
        <f t="shared" si="152"/>
        <v>0</v>
      </c>
      <c r="S66" s="78">
        <f t="shared" si="153"/>
        <v>0</v>
      </c>
      <c r="T66" s="78">
        <v>0</v>
      </c>
    </row>
    <row r="67" ht="19.5" customHeight="1" spans="1:20">
      <c r="A67" s="77" t="s">
        <v>315</v>
      </c>
      <c r="B67" s="77"/>
      <c r="C67" s="77"/>
      <c r="D67" s="77" t="s">
        <v>316</v>
      </c>
      <c r="E67" s="78">
        <v>5</v>
      </c>
      <c r="F67" s="78">
        <f>F68</f>
        <v>0</v>
      </c>
      <c r="G67" s="78">
        <f t="shared" ref="G67:T67" si="154">G68</f>
        <v>5</v>
      </c>
      <c r="H67" s="78">
        <f t="shared" si="154"/>
        <v>0</v>
      </c>
      <c r="I67" s="78">
        <f t="shared" si="154"/>
        <v>0</v>
      </c>
      <c r="J67" s="78">
        <f t="shared" si="154"/>
        <v>0</v>
      </c>
      <c r="K67" s="78">
        <f t="shared" si="154"/>
        <v>0</v>
      </c>
      <c r="L67" s="78">
        <f t="shared" si="154"/>
        <v>0</v>
      </c>
      <c r="M67" s="78">
        <f t="shared" si="154"/>
        <v>0</v>
      </c>
      <c r="N67" s="78">
        <f t="shared" si="154"/>
        <v>0</v>
      </c>
      <c r="O67" s="78">
        <f t="shared" si="154"/>
        <v>0</v>
      </c>
      <c r="P67" s="78">
        <f t="shared" si="6"/>
        <v>5</v>
      </c>
      <c r="Q67" s="78">
        <f t="shared" si="154"/>
        <v>0</v>
      </c>
      <c r="R67" s="78">
        <f t="shared" si="154"/>
        <v>5</v>
      </c>
      <c r="S67" s="78">
        <f t="shared" si="154"/>
        <v>5</v>
      </c>
      <c r="T67" s="78">
        <f t="shared" si="154"/>
        <v>0</v>
      </c>
    </row>
    <row r="68" ht="19.5" customHeight="1" spans="1:20">
      <c r="A68" s="77" t="s">
        <v>317</v>
      </c>
      <c r="B68" s="77"/>
      <c r="C68" s="77"/>
      <c r="D68" s="77" t="s">
        <v>316</v>
      </c>
      <c r="E68" s="78">
        <v>5</v>
      </c>
      <c r="F68" s="78">
        <v>0</v>
      </c>
      <c r="G68" s="78">
        <v>5</v>
      </c>
      <c r="H68" s="78"/>
      <c r="I68" s="78"/>
      <c r="J68" s="78"/>
      <c r="K68" s="78">
        <f t="shared" ref="K68" si="155">L68+O68</f>
        <v>0</v>
      </c>
      <c r="L68" s="78">
        <f t="shared" ref="L68" si="156">SUM(M68:N68)</f>
        <v>0</v>
      </c>
      <c r="M68" s="78"/>
      <c r="N68" s="78"/>
      <c r="O68" s="78"/>
      <c r="P68" s="94">
        <f>SUM(Q68:R68)</f>
        <v>5</v>
      </c>
      <c r="Q68" s="78">
        <f>F68+I68-L68</f>
        <v>0</v>
      </c>
      <c r="R68" s="78">
        <f>SUM(S68:T68)</f>
        <v>5</v>
      </c>
      <c r="S68" s="78">
        <f>G68+J68-O68</f>
        <v>5</v>
      </c>
      <c r="T68" s="78"/>
    </row>
    <row r="69" ht="19.5" customHeight="1" spans="1:20">
      <c r="A69" s="77" t="s">
        <v>246</v>
      </c>
      <c r="B69" s="77"/>
      <c r="C69" s="77"/>
      <c r="D69" s="77" t="s">
        <v>247</v>
      </c>
      <c r="E69" s="78">
        <f>E70</f>
        <v>0.27</v>
      </c>
      <c r="F69" s="78">
        <f>F70</f>
        <v>0.27</v>
      </c>
      <c r="G69" s="78">
        <f t="shared" ref="G69:T70" si="157">G70</f>
        <v>0</v>
      </c>
      <c r="H69" s="78">
        <f t="shared" si="157"/>
        <v>7977.21</v>
      </c>
      <c r="I69" s="78">
        <f t="shared" si="157"/>
        <v>7977.21</v>
      </c>
      <c r="J69" s="78">
        <f t="shared" si="157"/>
        <v>0</v>
      </c>
      <c r="K69" s="78">
        <f t="shared" si="157"/>
        <v>7977.21</v>
      </c>
      <c r="L69" s="78">
        <f t="shared" si="157"/>
        <v>7977.21</v>
      </c>
      <c r="M69" s="78">
        <f t="shared" si="157"/>
        <v>7977.21</v>
      </c>
      <c r="N69" s="78">
        <f t="shared" si="157"/>
        <v>0</v>
      </c>
      <c r="O69" s="78">
        <f t="shared" si="157"/>
        <v>0</v>
      </c>
      <c r="P69" s="78">
        <f t="shared" si="6"/>
        <v>0.270000000000437</v>
      </c>
      <c r="Q69" s="78">
        <f t="shared" si="157"/>
        <v>0.270000000000437</v>
      </c>
      <c r="R69" s="78">
        <f t="shared" si="157"/>
        <v>0</v>
      </c>
      <c r="S69" s="78">
        <f t="shared" si="157"/>
        <v>0</v>
      </c>
      <c r="T69" s="78">
        <f t="shared" si="157"/>
        <v>0</v>
      </c>
    </row>
    <row r="70" ht="19.5" customHeight="1" spans="1:20">
      <c r="A70" s="77" t="s">
        <v>248</v>
      </c>
      <c r="B70" s="77"/>
      <c r="C70" s="77"/>
      <c r="D70" s="77" t="s">
        <v>249</v>
      </c>
      <c r="E70" s="78">
        <v>0.27</v>
      </c>
      <c r="F70" s="78">
        <f>F71</f>
        <v>0.27</v>
      </c>
      <c r="G70" s="78">
        <f t="shared" si="157"/>
        <v>0</v>
      </c>
      <c r="H70" s="78">
        <f t="shared" si="157"/>
        <v>7977.21</v>
      </c>
      <c r="I70" s="78">
        <f t="shared" si="157"/>
        <v>7977.21</v>
      </c>
      <c r="J70" s="78">
        <f t="shared" si="157"/>
        <v>0</v>
      </c>
      <c r="K70" s="78">
        <f t="shared" si="157"/>
        <v>7977.21</v>
      </c>
      <c r="L70" s="78">
        <f t="shared" si="157"/>
        <v>7977.21</v>
      </c>
      <c r="M70" s="78">
        <f t="shared" si="157"/>
        <v>7977.21</v>
      </c>
      <c r="N70" s="78">
        <f t="shared" si="157"/>
        <v>0</v>
      </c>
      <c r="O70" s="78">
        <f t="shared" si="157"/>
        <v>0</v>
      </c>
      <c r="P70" s="78">
        <f t="shared" si="6"/>
        <v>0.270000000000437</v>
      </c>
      <c r="Q70" s="78">
        <f t="shared" si="157"/>
        <v>0.270000000000437</v>
      </c>
      <c r="R70" s="78">
        <f t="shared" si="157"/>
        <v>0</v>
      </c>
      <c r="S70" s="78">
        <f t="shared" si="157"/>
        <v>0</v>
      </c>
      <c r="T70" s="78">
        <f t="shared" si="157"/>
        <v>0</v>
      </c>
    </row>
    <row r="71" ht="19.5" customHeight="1" spans="1:20">
      <c r="A71" s="77" t="s">
        <v>250</v>
      </c>
      <c r="B71" s="77"/>
      <c r="C71" s="77"/>
      <c r="D71" s="77" t="s">
        <v>251</v>
      </c>
      <c r="E71" s="78">
        <v>0.27</v>
      </c>
      <c r="F71" s="78">
        <v>0.27</v>
      </c>
      <c r="G71" s="78">
        <v>0</v>
      </c>
      <c r="H71" s="78">
        <f t="shared" ref="H71" si="158">SUM(I71:J71)</f>
        <v>7977.21</v>
      </c>
      <c r="I71" s="86">
        <v>7977.21</v>
      </c>
      <c r="J71" s="78">
        <v>0</v>
      </c>
      <c r="K71" s="78">
        <f t="shared" ref="K71" si="159">L71+O71</f>
        <v>7977.21</v>
      </c>
      <c r="L71" s="78">
        <f t="shared" ref="L71" si="160">SUM(M71:N71)</f>
        <v>7977.21</v>
      </c>
      <c r="M71" s="86">
        <v>7977.21</v>
      </c>
      <c r="N71" s="78">
        <v>0</v>
      </c>
      <c r="O71" s="78"/>
      <c r="P71" s="94">
        <f>SUM(Q71:R71)</f>
        <v>0.270000000000437</v>
      </c>
      <c r="Q71" s="78">
        <f>F71+I71-L71</f>
        <v>0.270000000000437</v>
      </c>
      <c r="R71" s="78">
        <f>SUM(S71:T71)</f>
        <v>0</v>
      </c>
      <c r="S71" s="78">
        <f>G71+J71-O71</f>
        <v>0</v>
      </c>
      <c r="T71" s="78">
        <v>0</v>
      </c>
    </row>
    <row r="72" ht="19.5" customHeight="1" spans="1:20">
      <c r="A72" s="77" t="s">
        <v>318</v>
      </c>
      <c r="B72" s="77"/>
      <c r="C72" s="77"/>
      <c r="D72" s="77"/>
      <c r="E72" s="77"/>
      <c r="F72" s="77"/>
      <c r="G72" s="77"/>
      <c r="H72" s="77"/>
      <c r="I72" s="77"/>
      <c r="J72" s="77"/>
      <c r="K72" s="77"/>
      <c r="L72" s="77"/>
      <c r="M72" s="77"/>
      <c r="N72" s="77"/>
      <c r="O72" s="77"/>
      <c r="P72" s="77"/>
      <c r="Q72" s="77"/>
      <c r="R72" s="77"/>
      <c r="S72" s="77"/>
      <c r="T72" s="77"/>
    </row>
  </sheetData>
  <mergeCells count="9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topLeftCell="A4" workbookViewId="0">
      <selection activeCell="D12" sqref="D12"/>
    </sheetView>
  </sheetViews>
  <sheetFormatPr defaultColWidth="9" defaultRowHeight="14"/>
  <cols>
    <col min="1" max="1" width="6.12727272727273" style="73" customWidth="1"/>
    <col min="2" max="2" width="32.8727272727273" style="73" customWidth="1"/>
    <col min="3" max="3" width="20.1272727272727" style="73" customWidth="1"/>
    <col min="4" max="4" width="6.12727272727273" style="73" customWidth="1"/>
    <col min="5" max="5" width="22.7545454545455" style="73" customWidth="1"/>
    <col min="6" max="6" width="19.3727272727273" style="73" customWidth="1"/>
    <col min="7" max="7" width="6.12727272727273" style="73" customWidth="1"/>
    <col min="8" max="8" width="36.8727272727273" style="73" customWidth="1"/>
    <col min="9" max="9" width="17.1272727272727" style="73" customWidth="1"/>
    <col min="10" max="10" width="9" style="73"/>
    <col min="11" max="11" width="12.7545454545455" style="73" customWidth="1"/>
    <col min="12" max="16384" width="9" style="73"/>
  </cols>
  <sheetData>
    <row r="1" ht="27.5" spans="1:9">
      <c r="A1" s="84" t="s">
        <v>319</v>
      </c>
      <c r="B1" s="84"/>
      <c r="C1" s="84"/>
      <c r="D1" s="84"/>
      <c r="E1" s="84"/>
      <c r="F1" s="84"/>
      <c r="G1" s="84"/>
      <c r="H1" s="84"/>
      <c r="I1" s="84"/>
    </row>
    <row r="2" spans="9:9">
      <c r="I2" s="89" t="s">
        <v>320</v>
      </c>
    </row>
    <row r="3" spans="1:9">
      <c r="A3" s="89" t="s">
        <v>2</v>
      </c>
      <c r="I3" s="89" t="s">
        <v>3</v>
      </c>
    </row>
    <row r="4" ht="19.5" customHeight="1" spans="1:9">
      <c r="A4" s="81" t="s">
        <v>308</v>
      </c>
      <c r="B4" s="81"/>
      <c r="C4" s="81"/>
      <c r="D4" s="81" t="s">
        <v>307</v>
      </c>
      <c r="E4" s="81"/>
      <c r="F4" s="81"/>
      <c r="G4" s="81"/>
      <c r="H4" s="81"/>
      <c r="I4" s="81"/>
    </row>
    <row r="5" ht="19.5" customHeight="1" spans="1:9">
      <c r="A5" s="81" t="s">
        <v>321</v>
      </c>
      <c r="B5" s="81" t="s">
        <v>123</v>
      </c>
      <c r="C5" s="81" t="s">
        <v>8</v>
      </c>
      <c r="D5" s="81" t="s">
        <v>321</v>
      </c>
      <c r="E5" s="81" t="s">
        <v>123</v>
      </c>
      <c r="F5" s="81" t="s">
        <v>8</v>
      </c>
      <c r="G5" s="81" t="s">
        <v>321</v>
      </c>
      <c r="H5" s="81" t="s">
        <v>123</v>
      </c>
      <c r="I5" s="81" t="s">
        <v>8</v>
      </c>
    </row>
    <row r="6" ht="19.5" customHeight="1" spans="1:9">
      <c r="A6" s="81"/>
      <c r="B6" s="81"/>
      <c r="C6" s="81"/>
      <c r="D6" s="81"/>
      <c r="E6" s="81"/>
      <c r="F6" s="81"/>
      <c r="G6" s="81"/>
      <c r="H6" s="81"/>
      <c r="I6" s="81"/>
    </row>
    <row r="7" ht="19.5" customHeight="1" spans="1:9">
      <c r="A7" s="77" t="s">
        <v>322</v>
      </c>
      <c r="B7" s="77" t="s">
        <v>323</v>
      </c>
      <c r="C7" s="86">
        <f>SUM(C8:C20)</f>
        <v>108821.36</v>
      </c>
      <c r="D7" s="77" t="s">
        <v>324</v>
      </c>
      <c r="E7" s="77" t="s">
        <v>325</v>
      </c>
      <c r="F7" s="86">
        <f>SUM(F8:F39)</f>
        <v>3287.03</v>
      </c>
      <c r="G7" s="77" t="s">
        <v>326</v>
      </c>
      <c r="H7" s="77" t="s">
        <v>327</v>
      </c>
      <c r="I7" s="78">
        <f>SUM(I8:I23)</f>
        <v>29.54</v>
      </c>
    </row>
    <row r="8" ht="19.5" customHeight="1" spans="1:9">
      <c r="A8" s="77" t="s">
        <v>328</v>
      </c>
      <c r="B8" s="77" t="s">
        <v>329</v>
      </c>
      <c r="C8" s="86">
        <f>29726.56+0.01</f>
        <v>29726.57</v>
      </c>
      <c r="D8" s="77" t="s">
        <v>330</v>
      </c>
      <c r="E8" s="77" t="s">
        <v>331</v>
      </c>
      <c r="F8" s="78">
        <v>498.05</v>
      </c>
      <c r="G8" s="77" t="s">
        <v>332</v>
      </c>
      <c r="H8" s="77" t="s">
        <v>333</v>
      </c>
      <c r="I8" s="78">
        <v>0</v>
      </c>
    </row>
    <row r="9" ht="19.5" customHeight="1" spans="1:9">
      <c r="A9" s="77" t="s">
        <v>334</v>
      </c>
      <c r="B9" s="77" t="s">
        <v>335</v>
      </c>
      <c r="C9" s="86">
        <v>10049.34</v>
      </c>
      <c r="D9" s="77" t="s">
        <v>336</v>
      </c>
      <c r="E9" s="77" t="s">
        <v>337</v>
      </c>
      <c r="F9" s="78">
        <v>65.83</v>
      </c>
      <c r="G9" s="77" t="s">
        <v>338</v>
      </c>
      <c r="H9" s="77" t="s">
        <v>339</v>
      </c>
      <c r="I9" s="78">
        <f>27.69-0.02</f>
        <v>27.67</v>
      </c>
    </row>
    <row r="10" ht="19.5" customHeight="1" spans="1:9">
      <c r="A10" s="77" t="s">
        <v>340</v>
      </c>
      <c r="B10" s="77" t="s">
        <v>341</v>
      </c>
      <c r="C10" s="78">
        <v>390.46</v>
      </c>
      <c r="D10" s="77" t="s">
        <v>342</v>
      </c>
      <c r="E10" s="77" t="s">
        <v>343</v>
      </c>
      <c r="F10" s="78">
        <v>0</v>
      </c>
      <c r="G10" s="77" t="s">
        <v>344</v>
      </c>
      <c r="H10" s="77" t="s">
        <v>345</v>
      </c>
      <c r="I10" s="78">
        <v>1.87</v>
      </c>
    </row>
    <row r="11" ht="19.5" customHeight="1" spans="1:9">
      <c r="A11" s="77" t="s">
        <v>346</v>
      </c>
      <c r="B11" s="77" t="s">
        <v>347</v>
      </c>
      <c r="C11" s="78">
        <v>0</v>
      </c>
      <c r="D11" s="77" t="s">
        <v>348</v>
      </c>
      <c r="E11" s="77" t="s">
        <v>349</v>
      </c>
      <c r="F11" s="78">
        <v>0</v>
      </c>
      <c r="G11" s="77" t="s">
        <v>350</v>
      </c>
      <c r="H11" s="77" t="s">
        <v>351</v>
      </c>
      <c r="I11" s="78">
        <v>0</v>
      </c>
    </row>
    <row r="12" ht="19.5" customHeight="1" spans="1:9">
      <c r="A12" s="77" t="s">
        <v>352</v>
      </c>
      <c r="B12" s="77" t="s">
        <v>353</v>
      </c>
      <c r="C12" s="86">
        <v>40128.36</v>
      </c>
      <c r="D12" s="77" t="s">
        <v>354</v>
      </c>
      <c r="E12" s="77" t="s">
        <v>355</v>
      </c>
      <c r="F12" s="78">
        <v>102.12</v>
      </c>
      <c r="G12" s="77" t="s">
        <v>356</v>
      </c>
      <c r="H12" s="77" t="s">
        <v>357</v>
      </c>
      <c r="I12" s="78">
        <v>0</v>
      </c>
    </row>
    <row r="13" ht="19.5" customHeight="1" spans="1:9">
      <c r="A13" s="77" t="s">
        <v>358</v>
      </c>
      <c r="B13" s="77" t="s">
        <v>359</v>
      </c>
      <c r="C13" s="86">
        <f>9306.2+0.01</f>
        <v>9306.21</v>
      </c>
      <c r="D13" s="77" t="s">
        <v>360</v>
      </c>
      <c r="E13" s="77" t="s">
        <v>361</v>
      </c>
      <c r="F13" s="78">
        <v>232.66</v>
      </c>
      <c r="G13" s="77" t="s">
        <v>362</v>
      </c>
      <c r="H13" s="77" t="s">
        <v>363</v>
      </c>
      <c r="I13" s="78">
        <v>0</v>
      </c>
    </row>
    <row r="14" ht="19.5" customHeight="1" spans="1:9">
      <c r="A14" s="77" t="s">
        <v>364</v>
      </c>
      <c r="B14" s="77" t="s">
        <v>365</v>
      </c>
      <c r="C14" s="86">
        <v>1715.21</v>
      </c>
      <c r="D14" s="77" t="s">
        <v>366</v>
      </c>
      <c r="E14" s="77" t="s">
        <v>367</v>
      </c>
      <c r="F14" s="78">
        <v>26.03</v>
      </c>
      <c r="G14" s="77" t="s">
        <v>368</v>
      </c>
      <c r="H14" s="77" t="s">
        <v>369</v>
      </c>
      <c r="I14" s="78">
        <v>0</v>
      </c>
    </row>
    <row r="15" ht="19.5" customHeight="1" spans="1:9">
      <c r="A15" s="77" t="s">
        <v>370</v>
      </c>
      <c r="B15" s="77" t="s">
        <v>371</v>
      </c>
      <c r="C15" s="86">
        <f>5171.71+0.01</f>
        <v>5171.72</v>
      </c>
      <c r="D15" s="77" t="s">
        <v>372</v>
      </c>
      <c r="E15" s="77" t="s">
        <v>373</v>
      </c>
      <c r="F15" s="78">
        <v>0</v>
      </c>
      <c r="G15" s="77" t="s">
        <v>374</v>
      </c>
      <c r="H15" s="77" t="s">
        <v>375</v>
      </c>
      <c r="I15" s="78">
        <v>0</v>
      </c>
    </row>
    <row r="16" ht="19.5" customHeight="1" spans="1:9">
      <c r="A16" s="77" t="s">
        <v>376</v>
      </c>
      <c r="B16" s="77" t="s">
        <v>377</v>
      </c>
      <c r="C16" s="86">
        <v>3590.12</v>
      </c>
      <c r="D16" s="77" t="s">
        <v>378</v>
      </c>
      <c r="E16" s="77" t="s">
        <v>379</v>
      </c>
      <c r="F16" s="78">
        <v>12.8</v>
      </c>
      <c r="G16" s="77" t="s">
        <v>380</v>
      </c>
      <c r="H16" s="77" t="s">
        <v>381</v>
      </c>
      <c r="I16" s="78">
        <v>0</v>
      </c>
    </row>
    <row r="17" ht="19.5" customHeight="1" spans="1:9">
      <c r="A17" s="77" t="s">
        <v>382</v>
      </c>
      <c r="B17" s="77" t="s">
        <v>383</v>
      </c>
      <c r="C17" s="78">
        <v>464.6</v>
      </c>
      <c r="D17" s="77" t="s">
        <v>384</v>
      </c>
      <c r="E17" s="77" t="s">
        <v>385</v>
      </c>
      <c r="F17" s="78">
        <v>12.82</v>
      </c>
      <c r="G17" s="77" t="s">
        <v>386</v>
      </c>
      <c r="H17" s="77" t="s">
        <v>387</v>
      </c>
      <c r="I17" s="78">
        <v>0</v>
      </c>
    </row>
    <row r="18" ht="19.5" customHeight="1" spans="1:9">
      <c r="A18" s="77" t="s">
        <v>388</v>
      </c>
      <c r="B18" s="77" t="s">
        <v>389</v>
      </c>
      <c r="C18" s="86">
        <v>7977.21</v>
      </c>
      <c r="D18" s="77" t="s">
        <v>390</v>
      </c>
      <c r="E18" s="77" t="s">
        <v>391</v>
      </c>
      <c r="F18" s="78">
        <v>0</v>
      </c>
      <c r="G18" s="77" t="s">
        <v>392</v>
      </c>
      <c r="H18" s="77" t="s">
        <v>393</v>
      </c>
      <c r="I18" s="78">
        <v>0</v>
      </c>
    </row>
    <row r="19" ht="19.5" customHeight="1" spans="1:9">
      <c r="A19" s="77" t="s">
        <v>394</v>
      </c>
      <c r="B19" s="77" t="s">
        <v>395</v>
      </c>
      <c r="C19" s="78">
        <v>2.97</v>
      </c>
      <c r="D19" s="77" t="s">
        <v>396</v>
      </c>
      <c r="E19" s="77" t="s">
        <v>397</v>
      </c>
      <c r="F19" s="78">
        <v>359.28</v>
      </c>
      <c r="G19" s="77" t="s">
        <v>398</v>
      </c>
      <c r="H19" s="77" t="s">
        <v>399</v>
      </c>
      <c r="I19" s="78">
        <v>0</v>
      </c>
    </row>
    <row r="20" ht="19.5" customHeight="1" spans="1:9">
      <c r="A20" s="77" t="s">
        <v>400</v>
      </c>
      <c r="B20" s="77" t="s">
        <v>401</v>
      </c>
      <c r="C20" s="78">
        <v>298.59</v>
      </c>
      <c r="D20" s="77" t="s">
        <v>402</v>
      </c>
      <c r="E20" s="77" t="s">
        <v>403</v>
      </c>
      <c r="F20" s="78">
        <v>0</v>
      </c>
      <c r="G20" s="77" t="s">
        <v>404</v>
      </c>
      <c r="H20" s="77" t="s">
        <v>405</v>
      </c>
      <c r="I20" s="78">
        <v>0</v>
      </c>
    </row>
    <row r="21" ht="19.5" customHeight="1" spans="1:9">
      <c r="A21" s="77" t="s">
        <v>406</v>
      </c>
      <c r="B21" s="77" t="s">
        <v>407</v>
      </c>
      <c r="C21" s="78">
        <f>SUM(C22:C33)</f>
        <v>633.7</v>
      </c>
      <c r="D21" s="77" t="s">
        <v>408</v>
      </c>
      <c r="E21" s="77" t="s">
        <v>409</v>
      </c>
      <c r="F21" s="78">
        <v>3.68</v>
      </c>
      <c r="G21" s="77" t="s">
        <v>410</v>
      </c>
      <c r="H21" s="77" t="s">
        <v>411</v>
      </c>
      <c r="I21" s="78">
        <v>0</v>
      </c>
    </row>
    <row r="22" ht="19.5" customHeight="1" spans="1:9">
      <c r="A22" s="77" t="s">
        <v>412</v>
      </c>
      <c r="B22" s="77" t="s">
        <v>413</v>
      </c>
      <c r="C22" s="78">
        <v>0</v>
      </c>
      <c r="D22" s="77" t="s">
        <v>414</v>
      </c>
      <c r="E22" s="77" t="s">
        <v>415</v>
      </c>
      <c r="F22" s="78">
        <v>108.31</v>
      </c>
      <c r="G22" s="77" t="s">
        <v>416</v>
      </c>
      <c r="H22" s="77" t="s">
        <v>417</v>
      </c>
      <c r="I22" s="78">
        <v>0</v>
      </c>
    </row>
    <row r="23" ht="19.5" customHeight="1" spans="1:9">
      <c r="A23" s="77" t="s">
        <v>418</v>
      </c>
      <c r="B23" s="77" t="s">
        <v>419</v>
      </c>
      <c r="C23" s="78">
        <v>3.41</v>
      </c>
      <c r="D23" s="77" t="s">
        <v>420</v>
      </c>
      <c r="E23" s="77" t="s">
        <v>421</v>
      </c>
      <c r="F23" s="78">
        <v>0.29</v>
      </c>
      <c r="G23" s="77" t="s">
        <v>422</v>
      </c>
      <c r="H23" s="77" t="s">
        <v>423</v>
      </c>
      <c r="I23" s="78">
        <v>0</v>
      </c>
    </row>
    <row r="24" ht="19.5" customHeight="1" spans="1:9">
      <c r="A24" s="77" t="s">
        <v>424</v>
      </c>
      <c r="B24" s="77" t="s">
        <v>425</v>
      </c>
      <c r="C24" s="78">
        <v>0</v>
      </c>
      <c r="D24" s="77" t="s">
        <v>426</v>
      </c>
      <c r="E24" s="77" t="s">
        <v>427</v>
      </c>
      <c r="F24" s="78">
        <v>0</v>
      </c>
      <c r="G24" s="77" t="s">
        <v>428</v>
      </c>
      <c r="H24" s="77" t="s">
        <v>429</v>
      </c>
      <c r="I24" s="78">
        <v>0</v>
      </c>
    </row>
    <row r="25" ht="19.5" customHeight="1" spans="1:9">
      <c r="A25" s="77" t="s">
        <v>430</v>
      </c>
      <c r="B25" s="77" t="s">
        <v>431</v>
      </c>
      <c r="C25" s="78">
        <v>265.34</v>
      </c>
      <c r="D25" s="77" t="s">
        <v>432</v>
      </c>
      <c r="E25" s="77" t="s">
        <v>433</v>
      </c>
      <c r="F25" s="78">
        <v>0</v>
      </c>
      <c r="G25" s="77" t="s">
        <v>434</v>
      </c>
      <c r="H25" s="77" t="s">
        <v>435</v>
      </c>
      <c r="I25" s="78">
        <v>0</v>
      </c>
    </row>
    <row r="26" ht="19.5" customHeight="1" spans="1:9">
      <c r="A26" s="77" t="s">
        <v>436</v>
      </c>
      <c r="B26" s="77" t="s">
        <v>437</v>
      </c>
      <c r="C26" s="78">
        <v>318.68</v>
      </c>
      <c r="D26" s="77" t="s">
        <v>438</v>
      </c>
      <c r="E26" s="77" t="s">
        <v>439</v>
      </c>
      <c r="F26" s="78">
        <v>0</v>
      </c>
      <c r="G26" s="77" t="s">
        <v>440</v>
      </c>
      <c r="H26" s="77" t="s">
        <v>441</v>
      </c>
      <c r="I26" s="78">
        <v>0</v>
      </c>
    </row>
    <row r="27" ht="19.5" customHeight="1" spans="1:9">
      <c r="A27" s="77" t="s">
        <v>442</v>
      </c>
      <c r="B27" s="77" t="s">
        <v>443</v>
      </c>
      <c r="C27" s="78">
        <v>0</v>
      </c>
      <c r="D27" s="77" t="s">
        <v>444</v>
      </c>
      <c r="E27" s="77" t="s">
        <v>445</v>
      </c>
      <c r="F27" s="78">
        <v>373.63</v>
      </c>
      <c r="G27" s="77" t="s">
        <v>446</v>
      </c>
      <c r="H27" s="77" t="s">
        <v>447</v>
      </c>
      <c r="I27" s="78">
        <v>0</v>
      </c>
    </row>
    <row r="28" ht="19.5" customHeight="1" spans="1:9">
      <c r="A28" s="77" t="s">
        <v>448</v>
      </c>
      <c r="B28" s="77" t="s">
        <v>449</v>
      </c>
      <c r="C28" s="78">
        <v>0</v>
      </c>
      <c r="D28" s="77" t="s">
        <v>450</v>
      </c>
      <c r="E28" s="77" t="s">
        <v>451</v>
      </c>
      <c r="F28" s="78">
        <v>11.28</v>
      </c>
      <c r="G28" s="77" t="s">
        <v>452</v>
      </c>
      <c r="H28" s="77" t="s">
        <v>453</v>
      </c>
      <c r="I28" s="78">
        <v>0</v>
      </c>
    </row>
    <row r="29" ht="19.5" customHeight="1" spans="1:9">
      <c r="A29" s="77" t="s">
        <v>454</v>
      </c>
      <c r="B29" s="77" t="s">
        <v>455</v>
      </c>
      <c r="C29" s="78">
        <v>23.29</v>
      </c>
      <c r="D29" s="77" t="s">
        <v>456</v>
      </c>
      <c r="E29" s="77" t="s">
        <v>457</v>
      </c>
      <c r="F29" s="86">
        <v>1244.84</v>
      </c>
      <c r="G29" s="77" t="s">
        <v>458</v>
      </c>
      <c r="H29" s="77" t="s">
        <v>459</v>
      </c>
      <c r="I29" s="78">
        <v>0</v>
      </c>
    </row>
    <row r="30" ht="19.5" customHeight="1" spans="1:9">
      <c r="A30" s="77" t="s">
        <v>460</v>
      </c>
      <c r="B30" s="77" t="s">
        <v>461</v>
      </c>
      <c r="C30" s="78">
        <v>10</v>
      </c>
      <c r="D30" s="77" t="s">
        <v>462</v>
      </c>
      <c r="E30" s="77" t="s">
        <v>463</v>
      </c>
      <c r="F30" s="78">
        <v>2.08</v>
      </c>
      <c r="G30" s="77" t="s">
        <v>464</v>
      </c>
      <c r="H30" s="77" t="s">
        <v>253</v>
      </c>
      <c r="I30" s="78">
        <v>0</v>
      </c>
    </row>
    <row r="31" ht="19.5" customHeight="1" spans="1:9">
      <c r="A31" s="77" t="s">
        <v>465</v>
      </c>
      <c r="B31" s="77" t="s">
        <v>466</v>
      </c>
      <c r="C31" s="78">
        <v>0</v>
      </c>
      <c r="D31" s="77" t="s">
        <v>467</v>
      </c>
      <c r="E31" s="77" t="s">
        <v>468</v>
      </c>
      <c r="F31" s="78">
        <v>1</v>
      </c>
      <c r="G31" s="77" t="s">
        <v>469</v>
      </c>
      <c r="H31" s="77" t="s">
        <v>470</v>
      </c>
      <c r="I31" s="78">
        <v>0</v>
      </c>
    </row>
    <row r="32" ht="19.5" customHeight="1" spans="1:9">
      <c r="A32" s="77" t="s">
        <v>471</v>
      </c>
      <c r="B32" s="77" t="s">
        <v>472</v>
      </c>
      <c r="C32" s="78">
        <v>0</v>
      </c>
      <c r="D32" s="77" t="s">
        <v>473</v>
      </c>
      <c r="E32" s="77" t="s">
        <v>474</v>
      </c>
      <c r="F32" s="78">
        <v>19.58</v>
      </c>
      <c r="G32" s="77" t="s">
        <v>475</v>
      </c>
      <c r="H32" s="77" t="s">
        <v>476</v>
      </c>
      <c r="I32" s="78">
        <v>0</v>
      </c>
    </row>
    <row r="33" ht="19.5" customHeight="1" spans="1:9">
      <c r="A33" s="77" t="s">
        <v>477</v>
      </c>
      <c r="B33" s="77" t="s">
        <v>478</v>
      </c>
      <c r="C33" s="78">
        <v>12.98</v>
      </c>
      <c r="D33" s="77" t="s">
        <v>479</v>
      </c>
      <c r="E33" s="77" t="s">
        <v>480</v>
      </c>
      <c r="F33" s="78">
        <v>0</v>
      </c>
      <c r="G33" s="77" t="s">
        <v>481</v>
      </c>
      <c r="H33" s="77" t="s">
        <v>482</v>
      </c>
      <c r="I33" s="78">
        <v>0</v>
      </c>
    </row>
    <row r="34" ht="19.5" customHeight="1" spans="1:9">
      <c r="A34" s="77"/>
      <c r="B34" s="77"/>
      <c r="C34" s="78"/>
      <c r="D34" s="77" t="s">
        <v>483</v>
      </c>
      <c r="E34" s="77" t="s">
        <v>484</v>
      </c>
      <c r="F34" s="78">
        <v>212.75</v>
      </c>
      <c r="G34" s="77" t="s">
        <v>485</v>
      </c>
      <c r="H34" s="77" t="s">
        <v>486</v>
      </c>
      <c r="I34" s="78">
        <v>0</v>
      </c>
    </row>
    <row r="35" ht="19.5" customHeight="1" spans="1:9">
      <c r="A35" s="77"/>
      <c r="B35" s="77"/>
      <c r="C35" s="78"/>
      <c r="D35" s="77" t="s">
        <v>487</v>
      </c>
      <c r="E35" s="77" t="s">
        <v>488</v>
      </c>
      <c r="F35" s="78">
        <v>0</v>
      </c>
      <c r="G35" s="77" t="s">
        <v>489</v>
      </c>
      <c r="H35" s="77" t="s">
        <v>490</v>
      </c>
      <c r="I35" s="78">
        <v>0</v>
      </c>
    </row>
    <row r="36" ht="19.5" customHeight="1" spans="1:9">
      <c r="A36" s="77"/>
      <c r="B36" s="77"/>
      <c r="C36" s="78"/>
      <c r="D36" s="77" t="s">
        <v>491</v>
      </c>
      <c r="E36" s="77" t="s">
        <v>492</v>
      </c>
      <c r="F36" s="78">
        <v>0</v>
      </c>
      <c r="G36" s="77"/>
      <c r="H36" s="77"/>
      <c r="I36" s="78"/>
    </row>
    <row r="37" ht="19.5" customHeight="1" spans="1:9">
      <c r="A37" s="77"/>
      <c r="B37" s="77"/>
      <c r="C37" s="78"/>
      <c r="D37" s="77" t="s">
        <v>493</v>
      </c>
      <c r="E37" s="77" t="s">
        <v>494</v>
      </c>
      <c r="F37" s="78">
        <v>0</v>
      </c>
      <c r="G37" s="77"/>
      <c r="H37" s="77"/>
      <c r="I37" s="78"/>
    </row>
    <row r="38" ht="19.5" customHeight="1" spans="1:9">
      <c r="A38" s="77"/>
      <c r="B38" s="77"/>
      <c r="C38" s="78"/>
      <c r="D38" s="77" t="s">
        <v>495</v>
      </c>
      <c r="E38" s="77" t="s">
        <v>496</v>
      </c>
      <c r="F38" s="78">
        <v>0</v>
      </c>
      <c r="G38" s="77"/>
      <c r="H38" s="77"/>
      <c r="I38" s="78"/>
    </row>
    <row r="39" ht="19.5" customHeight="1" spans="1:9">
      <c r="A39" s="77"/>
      <c r="B39" s="77"/>
      <c r="C39" s="78"/>
      <c r="D39" s="77" t="s">
        <v>497</v>
      </c>
      <c r="E39" s="77" t="s">
        <v>498</v>
      </c>
      <c r="F39" s="78">
        <v>0</v>
      </c>
      <c r="G39" s="77"/>
      <c r="H39" s="77"/>
      <c r="I39" s="78"/>
    </row>
    <row r="40" ht="19.5" customHeight="1" spans="1:11">
      <c r="A40" s="76" t="s">
        <v>499</v>
      </c>
      <c r="B40" s="76"/>
      <c r="C40" s="86">
        <f>SUM(C7,C21)</f>
        <v>109455.06</v>
      </c>
      <c r="D40" s="76" t="s">
        <v>500</v>
      </c>
      <c r="E40" s="76"/>
      <c r="F40" s="76"/>
      <c r="G40" s="76"/>
      <c r="H40" s="76"/>
      <c r="I40" s="86">
        <f>SUM(F7,I7)</f>
        <v>3316.57</v>
      </c>
      <c r="K40" s="91"/>
    </row>
    <row r="41" ht="19.5" customHeight="1" spans="1:9">
      <c r="A41" s="77" t="s">
        <v>501</v>
      </c>
      <c r="B41" s="77"/>
      <c r="C41" s="77"/>
      <c r="D41" s="77"/>
      <c r="E41" s="77"/>
      <c r="F41" s="77"/>
      <c r="G41" s="77"/>
      <c r="H41" s="77"/>
      <c r="I41" s="7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D12" sqref="D12"/>
    </sheetView>
  </sheetViews>
  <sheetFormatPr defaultColWidth="9" defaultRowHeight="14"/>
  <cols>
    <col min="1" max="1" width="8.37272727272727" style="73" customWidth="1"/>
    <col min="2" max="2" width="30" style="73" customWidth="1"/>
    <col min="3" max="3" width="15" style="73" customWidth="1"/>
    <col min="4" max="4" width="8.37272727272727" style="73" customWidth="1"/>
    <col min="5" max="5" width="20.6272727272727" style="73" customWidth="1"/>
    <col min="6" max="6" width="15" style="73" customWidth="1"/>
    <col min="7" max="7" width="8.37272727272727" style="73" customWidth="1"/>
    <col min="8" max="8" width="24.1272727272727" style="73" customWidth="1"/>
    <col min="9" max="9" width="15" style="73" customWidth="1"/>
    <col min="10" max="10" width="8.37272727272727" style="73" customWidth="1"/>
    <col min="11" max="11" width="36.8727272727273" style="73" customWidth="1"/>
    <col min="12" max="12" width="15" style="73" customWidth="1"/>
    <col min="13" max="16384" width="9" style="73"/>
  </cols>
  <sheetData>
    <row r="1" ht="27.5" spans="1:12">
      <c r="A1" s="88" t="s">
        <v>502</v>
      </c>
      <c r="B1" s="88"/>
      <c r="C1" s="88"/>
      <c r="D1" s="88"/>
      <c r="E1" s="88"/>
      <c r="F1" s="88"/>
      <c r="G1" s="88"/>
      <c r="H1" s="88"/>
      <c r="I1" s="88"/>
      <c r="J1" s="88"/>
      <c r="K1" s="88"/>
      <c r="L1" s="88"/>
    </row>
    <row r="2" spans="12:12">
      <c r="L2" s="89" t="s">
        <v>503</v>
      </c>
    </row>
    <row r="3" spans="1:12">
      <c r="A3" s="89" t="s">
        <v>2</v>
      </c>
      <c r="L3" s="89" t="s">
        <v>3</v>
      </c>
    </row>
    <row r="4" ht="15" customHeight="1" spans="1:12">
      <c r="A4" s="76" t="s">
        <v>504</v>
      </c>
      <c r="B4" s="76"/>
      <c r="C4" s="76"/>
      <c r="D4" s="76"/>
      <c r="E4" s="76"/>
      <c r="F4" s="76"/>
      <c r="G4" s="76"/>
      <c r="H4" s="76"/>
      <c r="I4" s="76"/>
      <c r="J4" s="76"/>
      <c r="K4" s="76"/>
      <c r="L4" s="76"/>
    </row>
    <row r="5" ht="15" customHeight="1" spans="1:12">
      <c r="A5" s="76" t="s">
        <v>321</v>
      </c>
      <c r="B5" s="76" t="s">
        <v>123</v>
      </c>
      <c r="C5" s="76" t="s">
        <v>8</v>
      </c>
      <c r="D5" s="76" t="s">
        <v>321</v>
      </c>
      <c r="E5" s="76" t="s">
        <v>123</v>
      </c>
      <c r="F5" s="76" t="s">
        <v>8</v>
      </c>
      <c r="G5" s="76" t="s">
        <v>321</v>
      </c>
      <c r="H5" s="76" t="s">
        <v>123</v>
      </c>
      <c r="I5" s="76" t="s">
        <v>8</v>
      </c>
      <c r="J5" s="76" t="s">
        <v>321</v>
      </c>
      <c r="K5" s="76" t="s">
        <v>123</v>
      </c>
      <c r="L5" s="76" t="s">
        <v>8</v>
      </c>
    </row>
    <row r="6" ht="15" customHeight="1" spans="1:12">
      <c r="A6" s="77" t="s">
        <v>322</v>
      </c>
      <c r="B6" s="77" t="s">
        <v>323</v>
      </c>
      <c r="C6" s="78">
        <f>SUM(C7:C19)</f>
        <v>248.28</v>
      </c>
      <c r="D6" s="77" t="s">
        <v>324</v>
      </c>
      <c r="E6" s="77" t="s">
        <v>325</v>
      </c>
      <c r="F6" s="86">
        <f>SUM(F7:F33)</f>
        <v>9772.55</v>
      </c>
      <c r="G6" s="77" t="s">
        <v>505</v>
      </c>
      <c r="H6" s="77" t="s">
        <v>506</v>
      </c>
      <c r="I6" s="78">
        <v>0</v>
      </c>
      <c r="J6" s="77" t="s">
        <v>507</v>
      </c>
      <c r="K6" s="77" t="s">
        <v>508</v>
      </c>
      <c r="L6" s="78">
        <v>0</v>
      </c>
    </row>
    <row r="7" ht="15" customHeight="1" spans="1:12">
      <c r="A7" s="77" t="s">
        <v>328</v>
      </c>
      <c r="B7" s="77" t="s">
        <v>329</v>
      </c>
      <c r="C7" s="78">
        <v>0</v>
      </c>
      <c r="D7" s="77" t="s">
        <v>330</v>
      </c>
      <c r="E7" s="77" t="s">
        <v>331</v>
      </c>
      <c r="F7" s="86">
        <v>2930.2</v>
      </c>
      <c r="G7" s="77" t="s">
        <v>509</v>
      </c>
      <c r="H7" s="77" t="s">
        <v>333</v>
      </c>
      <c r="I7" s="78">
        <v>0</v>
      </c>
      <c r="J7" s="77" t="s">
        <v>510</v>
      </c>
      <c r="K7" s="77" t="s">
        <v>435</v>
      </c>
      <c r="L7" s="78">
        <v>0</v>
      </c>
    </row>
    <row r="8" ht="15" customHeight="1" spans="1:12">
      <c r="A8" s="77" t="s">
        <v>334</v>
      </c>
      <c r="B8" s="77" t="s">
        <v>335</v>
      </c>
      <c r="C8" s="78">
        <v>219.64</v>
      </c>
      <c r="D8" s="77" t="s">
        <v>336</v>
      </c>
      <c r="E8" s="77" t="s">
        <v>337</v>
      </c>
      <c r="F8" s="78">
        <v>334.59</v>
      </c>
      <c r="G8" s="77" t="s">
        <v>511</v>
      </c>
      <c r="H8" s="77" t="s">
        <v>339</v>
      </c>
      <c r="I8" s="78">
        <v>0</v>
      </c>
      <c r="J8" s="77" t="s">
        <v>512</v>
      </c>
      <c r="K8" s="77" t="s">
        <v>459</v>
      </c>
      <c r="L8" s="78">
        <v>0</v>
      </c>
    </row>
    <row r="9" ht="15" customHeight="1" spans="1:12">
      <c r="A9" s="77" t="s">
        <v>340</v>
      </c>
      <c r="B9" s="77" t="s">
        <v>341</v>
      </c>
      <c r="C9" s="78">
        <v>0</v>
      </c>
      <c r="D9" s="77" t="s">
        <v>342</v>
      </c>
      <c r="E9" s="77" t="s">
        <v>343</v>
      </c>
      <c r="F9" s="78">
        <v>3.88</v>
      </c>
      <c r="G9" s="77" t="s">
        <v>513</v>
      </c>
      <c r="H9" s="77" t="s">
        <v>345</v>
      </c>
      <c r="I9" s="78">
        <v>0</v>
      </c>
      <c r="J9" s="77" t="s">
        <v>428</v>
      </c>
      <c r="K9" s="77" t="s">
        <v>429</v>
      </c>
      <c r="L9" s="78">
        <v>0</v>
      </c>
    </row>
    <row r="10" ht="15" customHeight="1" spans="1:12">
      <c r="A10" s="77" t="s">
        <v>346</v>
      </c>
      <c r="B10" s="77" t="s">
        <v>347</v>
      </c>
      <c r="C10" s="78">
        <v>0</v>
      </c>
      <c r="D10" s="77" t="s">
        <v>348</v>
      </c>
      <c r="E10" s="77" t="s">
        <v>349</v>
      </c>
      <c r="F10" s="78">
        <v>0</v>
      </c>
      <c r="G10" s="77" t="s">
        <v>514</v>
      </c>
      <c r="H10" s="77" t="s">
        <v>351</v>
      </c>
      <c r="I10" s="78">
        <v>0</v>
      </c>
      <c r="J10" s="77" t="s">
        <v>434</v>
      </c>
      <c r="K10" s="77" t="s">
        <v>435</v>
      </c>
      <c r="L10" s="78">
        <v>0</v>
      </c>
    </row>
    <row r="11" ht="15" customHeight="1" spans="1:12">
      <c r="A11" s="77" t="s">
        <v>352</v>
      </c>
      <c r="B11" s="77" t="s">
        <v>353</v>
      </c>
      <c r="C11" s="78">
        <v>0</v>
      </c>
      <c r="D11" s="77" t="s">
        <v>354</v>
      </c>
      <c r="E11" s="77" t="s">
        <v>355</v>
      </c>
      <c r="F11" s="78">
        <v>135.04</v>
      </c>
      <c r="G11" s="77" t="s">
        <v>515</v>
      </c>
      <c r="H11" s="77" t="s">
        <v>357</v>
      </c>
      <c r="I11" s="78">
        <v>0</v>
      </c>
      <c r="J11" s="77" t="s">
        <v>440</v>
      </c>
      <c r="K11" s="77" t="s">
        <v>441</v>
      </c>
      <c r="L11" s="78">
        <v>0</v>
      </c>
    </row>
    <row r="12" ht="15" customHeight="1" spans="1:12">
      <c r="A12" s="77" t="s">
        <v>358</v>
      </c>
      <c r="B12" s="77" t="s">
        <v>359</v>
      </c>
      <c r="C12" s="78">
        <v>0</v>
      </c>
      <c r="D12" s="77" t="s">
        <v>360</v>
      </c>
      <c r="E12" s="77" t="s">
        <v>361</v>
      </c>
      <c r="F12" s="78">
        <v>311.04</v>
      </c>
      <c r="G12" s="77" t="s">
        <v>516</v>
      </c>
      <c r="H12" s="77" t="s">
        <v>363</v>
      </c>
      <c r="I12" s="78">
        <v>0</v>
      </c>
      <c r="J12" s="77" t="s">
        <v>446</v>
      </c>
      <c r="K12" s="77" t="s">
        <v>447</v>
      </c>
      <c r="L12" s="78">
        <v>0</v>
      </c>
    </row>
    <row r="13" ht="15" customHeight="1" spans="1:12">
      <c r="A13" s="77" t="s">
        <v>364</v>
      </c>
      <c r="B13" s="77" t="s">
        <v>365</v>
      </c>
      <c r="C13" s="78">
        <v>0</v>
      </c>
      <c r="D13" s="77" t="s">
        <v>366</v>
      </c>
      <c r="E13" s="77" t="s">
        <v>367</v>
      </c>
      <c r="F13" s="78">
        <v>178.4</v>
      </c>
      <c r="G13" s="77" t="s">
        <v>517</v>
      </c>
      <c r="H13" s="77" t="s">
        <v>369</v>
      </c>
      <c r="I13" s="78">
        <v>0</v>
      </c>
      <c r="J13" s="77" t="s">
        <v>452</v>
      </c>
      <c r="K13" s="77" t="s">
        <v>453</v>
      </c>
      <c r="L13" s="78">
        <v>0</v>
      </c>
    </row>
    <row r="14" ht="15" customHeight="1" spans="1:12">
      <c r="A14" s="77" t="s">
        <v>370</v>
      </c>
      <c r="B14" s="77" t="s">
        <v>371</v>
      </c>
      <c r="C14" s="78">
        <v>0</v>
      </c>
      <c r="D14" s="77" t="s">
        <v>372</v>
      </c>
      <c r="E14" s="77" t="s">
        <v>373</v>
      </c>
      <c r="F14" s="78">
        <v>0</v>
      </c>
      <c r="G14" s="77" t="s">
        <v>518</v>
      </c>
      <c r="H14" s="77" t="s">
        <v>399</v>
      </c>
      <c r="I14" s="78">
        <v>0</v>
      </c>
      <c r="J14" s="77" t="s">
        <v>458</v>
      </c>
      <c r="K14" s="77" t="s">
        <v>459</v>
      </c>
      <c r="L14" s="78">
        <v>0</v>
      </c>
    </row>
    <row r="15" ht="15" customHeight="1" spans="1:12">
      <c r="A15" s="77" t="s">
        <v>376</v>
      </c>
      <c r="B15" s="77" t="s">
        <v>377</v>
      </c>
      <c r="C15" s="78">
        <v>0</v>
      </c>
      <c r="D15" s="77" t="s">
        <v>378</v>
      </c>
      <c r="E15" s="77" t="s">
        <v>379</v>
      </c>
      <c r="F15" s="78">
        <v>24.15</v>
      </c>
      <c r="G15" s="77" t="s">
        <v>519</v>
      </c>
      <c r="H15" s="77" t="s">
        <v>405</v>
      </c>
      <c r="I15" s="78">
        <v>0</v>
      </c>
      <c r="J15" s="77" t="s">
        <v>520</v>
      </c>
      <c r="K15" s="77" t="s">
        <v>521</v>
      </c>
      <c r="L15" s="78">
        <v>0</v>
      </c>
    </row>
    <row r="16" ht="15" customHeight="1" spans="1:12">
      <c r="A16" s="77" t="s">
        <v>382</v>
      </c>
      <c r="B16" s="77" t="s">
        <v>383</v>
      </c>
      <c r="C16" s="78">
        <v>28.64</v>
      </c>
      <c r="D16" s="77" t="s">
        <v>384</v>
      </c>
      <c r="E16" s="77" t="s">
        <v>385</v>
      </c>
      <c r="F16" s="78">
        <v>131.17</v>
      </c>
      <c r="G16" s="77" t="s">
        <v>522</v>
      </c>
      <c r="H16" s="77" t="s">
        <v>411</v>
      </c>
      <c r="I16" s="78">
        <v>0</v>
      </c>
      <c r="J16" s="77" t="s">
        <v>523</v>
      </c>
      <c r="K16" s="77" t="s">
        <v>524</v>
      </c>
      <c r="L16" s="78">
        <v>0</v>
      </c>
    </row>
    <row r="17" ht="15" customHeight="1" spans="1:12">
      <c r="A17" s="77" t="s">
        <v>388</v>
      </c>
      <c r="B17" s="77" t="s">
        <v>389</v>
      </c>
      <c r="C17" s="78">
        <v>0</v>
      </c>
      <c r="D17" s="77" t="s">
        <v>390</v>
      </c>
      <c r="E17" s="77" t="s">
        <v>391</v>
      </c>
      <c r="F17" s="78">
        <v>0</v>
      </c>
      <c r="G17" s="77" t="s">
        <v>525</v>
      </c>
      <c r="H17" s="77" t="s">
        <v>417</v>
      </c>
      <c r="I17" s="78">
        <v>0</v>
      </c>
      <c r="J17" s="77" t="s">
        <v>526</v>
      </c>
      <c r="K17" s="77" t="s">
        <v>527</v>
      </c>
      <c r="L17" s="78">
        <v>0</v>
      </c>
    </row>
    <row r="18" ht="15" customHeight="1" spans="1:12">
      <c r="A18" s="77" t="s">
        <v>394</v>
      </c>
      <c r="B18" s="77" t="s">
        <v>395</v>
      </c>
      <c r="C18" s="78">
        <v>0</v>
      </c>
      <c r="D18" s="77" t="s">
        <v>396</v>
      </c>
      <c r="E18" s="77" t="s">
        <v>397</v>
      </c>
      <c r="F18" s="86">
        <v>2105.36</v>
      </c>
      <c r="G18" s="77" t="s">
        <v>528</v>
      </c>
      <c r="H18" s="77" t="s">
        <v>529</v>
      </c>
      <c r="I18" s="78">
        <v>0</v>
      </c>
      <c r="J18" s="77" t="s">
        <v>530</v>
      </c>
      <c r="K18" s="77" t="s">
        <v>531</v>
      </c>
      <c r="L18" s="78">
        <v>0</v>
      </c>
    </row>
    <row r="19" ht="15" customHeight="1" spans="1:12">
      <c r="A19" s="77" t="s">
        <v>400</v>
      </c>
      <c r="B19" s="77" t="s">
        <v>401</v>
      </c>
      <c r="C19" s="78">
        <v>0</v>
      </c>
      <c r="D19" s="77" t="s">
        <v>402</v>
      </c>
      <c r="E19" s="77" t="s">
        <v>403</v>
      </c>
      <c r="F19" s="78">
        <v>21.09</v>
      </c>
      <c r="G19" s="77" t="s">
        <v>326</v>
      </c>
      <c r="H19" s="77" t="s">
        <v>327</v>
      </c>
      <c r="I19" s="86">
        <f>SUM(I20:I35)</f>
        <v>7279.64</v>
      </c>
      <c r="J19" s="77" t="s">
        <v>464</v>
      </c>
      <c r="K19" s="77" t="s">
        <v>253</v>
      </c>
      <c r="L19" s="78">
        <v>0</v>
      </c>
    </row>
    <row r="20" ht="15" customHeight="1" spans="1:12">
      <c r="A20" s="77" t="s">
        <v>406</v>
      </c>
      <c r="B20" s="77" t="s">
        <v>407</v>
      </c>
      <c r="C20" s="86">
        <f>SUM(C21:C32)</f>
        <v>10461.06</v>
      </c>
      <c r="D20" s="77" t="s">
        <v>408</v>
      </c>
      <c r="E20" s="77" t="s">
        <v>409</v>
      </c>
      <c r="F20" s="78">
        <v>84.72</v>
      </c>
      <c r="G20" s="77" t="s">
        <v>332</v>
      </c>
      <c r="H20" s="77" t="s">
        <v>333</v>
      </c>
      <c r="I20" s="86">
        <v>4607.95</v>
      </c>
      <c r="J20" s="77" t="s">
        <v>469</v>
      </c>
      <c r="K20" s="77" t="s">
        <v>470</v>
      </c>
      <c r="L20" s="78">
        <v>0</v>
      </c>
    </row>
    <row r="21" ht="15" customHeight="1" spans="1:12">
      <c r="A21" s="77" t="s">
        <v>412</v>
      </c>
      <c r="B21" s="77" t="s">
        <v>413</v>
      </c>
      <c r="C21" s="78">
        <v>0</v>
      </c>
      <c r="D21" s="77" t="s">
        <v>414</v>
      </c>
      <c r="E21" s="77" t="s">
        <v>415</v>
      </c>
      <c r="F21" s="78">
        <v>727.84</v>
      </c>
      <c r="G21" s="77" t="s">
        <v>338</v>
      </c>
      <c r="H21" s="77" t="s">
        <v>339</v>
      </c>
      <c r="I21" s="78">
        <v>328.25</v>
      </c>
      <c r="J21" s="77" t="s">
        <v>475</v>
      </c>
      <c r="K21" s="77" t="s">
        <v>476</v>
      </c>
      <c r="L21" s="78">
        <v>0</v>
      </c>
    </row>
    <row r="22" ht="15" customHeight="1" spans="1:12">
      <c r="A22" s="77" t="s">
        <v>418</v>
      </c>
      <c r="B22" s="77" t="s">
        <v>419</v>
      </c>
      <c r="C22" s="78">
        <v>0</v>
      </c>
      <c r="D22" s="77" t="s">
        <v>420</v>
      </c>
      <c r="E22" s="77" t="s">
        <v>421</v>
      </c>
      <c r="F22" s="78">
        <v>2.78</v>
      </c>
      <c r="G22" s="77" t="s">
        <v>344</v>
      </c>
      <c r="H22" s="77" t="s">
        <v>345</v>
      </c>
      <c r="I22" s="78">
        <v>527.26</v>
      </c>
      <c r="J22" s="77" t="s">
        <v>481</v>
      </c>
      <c r="K22" s="77" t="s">
        <v>482</v>
      </c>
      <c r="L22" s="78">
        <v>0</v>
      </c>
    </row>
    <row r="23" ht="15" customHeight="1" spans="1:12">
      <c r="A23" s="77" t="s">
        <v>424</v>
      </c>
      <c r="B23" s="77" t="s">
        <v>425</v>
      </c>
      <c r="C23" s="78">
        <v>0</v>
      </c>
      <c r="D23" s="77" t="s">
        <v>426</v>
      </c>
      <c r="E23" s="77" t="s">
        <v>427</v>
      </c>
      <c r="F23" s="78">
        <v>2.38</v>
      </c>
      <c r="G23" s="77" t="s">
        <v>350</v>
      </c>
      <c r="H23" s="77" t="s">
        <v>351</v>
      </c>
      <c r="I23" s="78">
        <v>507.49</v>
      </c>
      <c r="J23" s="77" t="s">
        <v>485</v>
      </c>
      <c r="K23" s="77" t="s">
        <v>486</v>
      </c>
      <c r="L23" s="78">
        <v>0</v>
      </c>
    </row>
    <row r="24" ht="15" customHeight="1" spans="1:12">
      <c r="A24" s="77" t="s">
        <v>430</v>
      </c>
      <c r="B24" s="77" t="s">
        <v>431</v>
      </c>
      <c r="C24" s="78">
        <v>0</v>
      </c>
      <c r="D24" s="77" t="s">
        <v>432</v>
      </c>
      <c r="E24" s="77" t="s">
        <v>433</v>
      </c>
      <c r="F24" s="78">
        <v>0</v>
      </c>
      <c r="G24" s="77" t="s">
        <v>356</v>
      </c>
      <c r="H24" s="77" t="s">
        <v>357</v>
      </c>
      <c r="I24" s="86">
        <v>1047.48</v>
      </c>
      <c r="J24" s="77" t="s">
        <v>489</v>
      </c>
      <c r="K24" s="77" t="s">
        <v>490</v>
      </c>
      <c r="L24" s="78">
        <v>0</v>
      </c>
    </row>
    <row r="25" ht="15" customHeight="1" spans="1:12">
      <c r="A25" s="77" t="s">
        <v>436</v>
      </c>
      <c r="B25" s="77" t="s">
        <v>437</v>
      </c>
      <c r="C25" s="86">
        <v>8893.74</v>
      </c>
      <c r="D25" s="77" t="s">
        <v>438</v>
      </c>
      <c r="E25" s="77" t="s">
        <v>439</v>
      </c>
      <c r="F25" s="78">
        <v>0</v>
      </c>
      <c r="G25" s="77" t="s">
        <v>362</v>
      </c>
      <c r="H25" s="77" t="s">
        <v>363</v>
      </c>
      <c r="I25" s="78">
        <v>1.53</v>
      </c>
      <c r="J25" s="77"/>
      <c r="K25" s="77"/>
      <c r="L25" s="76"/>
    </row>
    <row r="26" ht="15" customHeight="1" spans="1:12">
      <c r="A26" s="77" t="s">
        <v>442</v>
      </c>
      <c r="B26" s="77" t="s">
        <v>443</v>
      </c>
      <c r="C26" s="78">
        <v>0</v>
      </c>
      <c r="D26" s="77" t="s">
        <v>444</v>
      </c>
      <c r="E26" s="77" t="s">
        <v>445</v>
      </c>
      <c r="F26" s="86">
        <v>2341.32</v>
      </c>
      <c r="G26" s="77" t="s">
        <v>368</v>
      </c>
      <c r="H26" s="77" t="s">
        <v>369</v>
      </c>
      <c r="I26" s="78">
        <v>0</v>
      </c>
      <c r="J26" s="77"/>
      <c r="K26" s="77"/>
      <c r="L26" s="76"/>
    </row>
    <row r="27" ht="15" customHeight="1" spans="1:12">
      <c r="A27" s="77" t="s">
        <v>448</v>
      </c>
      <c r="B27" s="77" t="s">
        <v>449</v>
      </c>
      <c r="C27" s="78">
        <v>0</v>
      </c>
      <c r="D27" s="77" t="s">
        <v>450</v>
      </c>
      <c r="E27" s="77" t="s">
        <v>451</v>
      </c>
      <c r="F27" s="78">
        <v>17.97</v>
      </c>
      <c r="G27" s="77" t="s">
        <v>374</v>
      </c>
      <c r="H27" s="77" t="s">
        <v>375</v>
      </c>
      <c r="I27" s="78">
        <v>0</v>
      </c>
      <c r="J27" s="77"/>
      <c r="K27" s="77"/>
      <c r="L27" s="76"/>
    </row>
    <row r="28" ht="15" customHeight="1" spans="1:12">
      <c r="A28" s="77" t="s">
        <v>454</v>
      </c>
      <c r="B28" s="77" t="s">
        <v>455</v>
      </c>
      <c r="C28" s="86">
        <v>1505.75</v>
      </c>
      <c r="D28" s="77" t="s">
        <v>456</v>
      </c>
      <c r="E28" s="77" t="s">
        <v>457</v>
      </c>
      <c r="F28" s="78">
        <v>54.98</v>
      </c>
      <c r="G28" s="77" t="s">
        <v>380</v>
      </c>
      <c r="H28" s="77" t="s">
        <v>381</v>
      </c>
      <c r="I28" s="78">
        <v>0</v>
      </c>
      <c r="J28" s="77"/>
      <c r="K28" s="77"/>
      <c r="L28" s="76"/>
    </row>
    <row r="29" ht="15" customHeight="1" spans="1:12">
      <c r="A29" s="77" t="s">
        <v>460</v>
      </c>
      <c r="B29" s="77" t="s">
        <v>461</v>
      </c>
      <c r="C29" s="78">
        <v>61</v>
      </c>
      <c r="D29" s="77" t="s">
        <v>462</v>
      </c>
      <c r="E29" s="77" t="s">
        <v>463</v>
      </c>
      <c r="F29" s="78">
        <v>0.71</v>
      </c>
      <c r="G29" s="77" t="s">
        <v>386</v>
      </c>
      <c r="H29" s="77" t="s">
        <v>387</v>
      </c>
      <c r="I29" s="78">
        <v>0</v>
      </c>
      <c r="J29" s="77"/>
      <c r="K29" s="77"/>
      <c r="L29" s="76"/>
    </row>
    <row r="30" ht="15" customHeight="1" spans="1:12">
      <c r="A30" s="77" t="s">
        <v>465</v>
      </c>
      <c r="B30" s="77" t="s">
        <v>466</v>
      </c>
      <c r="C30" s="78">
        <v>0</v>
      </c>
      <c r="D30" s="77" t="s">
        <v>467</v>
      </c>
      <c r="E30" s="77" t="s">
        <v>468</v>
      </c>
      <c r="F30" s="78">
        <v>0</v>
      </c>
      <c r="G30" s="77" t="s">
        <v>392</v>
      </c>
      <c r="H30" s="77" t="s">
        <v>393</v>
      </c>
      <c r="I30" s="78">
        <v>0</v>
      </c>
      <c r="J30" s="77"/>
      <c r="K30" s="77"/>
      <c r="L30" s="76"/>
    </row>
    <row r="31" ht="15" customHeight="1" spans="1:12">
      <c r="A31" s="77" t="s">
        <v>471</v>
      </c>
      <c r="B31" s="77" t="s">
        <v>472</v>
      </c>
      <c r="C31" s="78">
        <v>0</v>
      </c>
      <c r="D31" s="77" t="s">
        <v>473</v>
      </c>
      <c r="E31" s="77" t="s">
        <v>474</v>
      </c>
      <c r="F31" s="78">
        <v>19.39</v>
      </c>
      <c r="G31" s="77" t="s">
        <v>398</v>
      </c>
      <c r="H31" s="77" t="s">
        <v>399</v>
      </c>
      <c r="I31" s="78">
        <v>0</v>
      </c>
      <c r="J31" s="77"/>
      <c r="K31" s="77"/>
      <c r="L31" s="76"/>
    </row>
    <row r="32" ht="15" customHeight="1" spans="1:12">
      <c r="A32" s="77" t="s">
        <v>477</v>
      </c>
      <c r="B32" s="77" t="s">
        <v>532</v>
      </c>
      <c r="C32" s="78">
        <v>0.57</v>
      </c>
      <c r="D32" s="77" t="s">
        <v>479</v>
      </c>
      <c r="E32" s="77" t="s">
        <v>480</v>
      </c>
      <c r="F32" s="78">
        <v>0</v>
      </c>
      <c r="G32" s="77" t="s">
        <v>404</v>
      </c>
      <c r="H32" s="77" t="s">
        <v>405</v>
      </c>
      <c r="I32" s="78">
        <v>0</v>
      </c>
      <c r="J32" s="77"/>
      <c r="K32" s="77"/>
      <c r="L32" s="76"/>
    </row>
    <row r="33" ht="15" customHeight="1" spans="1:12">
      <c r="A33" s="77"/>
      <c r="B33" s="77"/>
      <c r="C33" s="76"/>
      <c r="D33" s="77" t="s">
        <v>483</v>
      </c>
      <c r="E33" s="77" t="s">
        <v>484</v>
      </c>
      <c r="F33" s="78">
        <v>345.54</v>
      </c>
      <c r="G33" s="77" t="s">
        <v>410</v>
      </c>
      <c r="H33" s="77" t="s">
        <v>411</v>
      </c>
      <c r="I33" s="78">
        <v>0</v>
      </c>
      <c r="J33" s="77"/>
      <c r="K33" s="77"/>
      <c r="L33" s="76"/>
    </row>
    <row r="34" ht="15" customHeight="1" spans="1:12">
      <c r="A34" s="77"/>
      <c r="B34" s="77"/>
      <c r="C34" s="76"/>
      <c r="D34" s="77" t="s">
        <v>487</v>
      </c>
      <c r="E34" s="77" t="s">
        <v>488</v>
      </c>
      <c r="F34" s="78">
        <v>0</v>
      </c>
      <c r="G34" s="77" t="s">
        <v>416</v>
      </c>
      <c r="H34" s="77" t="s">
        <v>417</v>
      </c>
      <c r="I34" s="78">
        <v>0</v>
      </c>
      <c r="J34" s="77"/>
      <c r="K34" s="77"/>
      <c r="L34" s="76"/>
    </row>
    <row r="35" ht="15" customHeight="1" spans="1:12">
      <c r="A35" s="77"/>
      <c r="B35" s="77"/>
      <c r="C35" s="76"/>
      <c r="D35" s="77" t="s">
        <v>491</v>
      </c>
      <c r="E35" s="77" t="s">
        <v>492</v>
      </c>
      <c r="F35" s="78">
        <v>0</v>
      </c>
      <c r="G35" s="77" t="s">
        <v>422</v>
      </c>
      <c r="H35" s="77" t="s">
        <v>423</v>
      </c>
      <c r="I35" s="78">
        <v>259.68</v>
      </c>
      <c r="J35" s="77"/>
      <c r="K35" s="77"/>
      <c r="L35" s="76"/>
    </row>
    <row r="36" ht="15" customHeight="1" spans="1:12">
      <c r="A36" s="77"/>
      <c r="B36" s="77"/>
      <c r="C36" s="76"/>
      <c r="D36" s="77" t="s">
        <v>493</v>
      </c>
      <c r="E36" s="77" t="s">
        <v>494</v>
      </c>
      <c r="F36" s="78">
        <v>0</v>
      </c>
      <c r="G36" s="77"/>
      <c r="H36" s="77"/>
      <c r="I36" s="76"/>
      <c r="J36" s="77"/>
      <c r="K36" s="77"/>
      <c r="L36" s="76"/>
    </row>
    <row r="37" ht="15" customHeight="1" spans="1:12">
      <c r="A37" s="77"/>
      <c r="B37" s="77"/>
      <c r="C37" s="76"/>
      <c r="D37" s="77" t="s">
        <v>495</v>
      </c>
      <c r="E37" s="77" t="s">
        <v>496</v>
      </c>
      <c r="F37" s="78">
        <v>0</v>
      </c>
      <c r="G37" s="77"/>
      <c r="H37" s="77"/>
      <c r="I37" s="76"/>
      <c r="J37" s="77"/>
      <c r="K37" s="77"/>
      <c r="L37" s="76"/>
    </row>
    <row r="38" ht="15" customHeight="1" spans="1:12">
      <c r="A38" s="77"/>
      <c r="B38" s="77"/>
      <c r="C38" s="76"/>
      <c r="D38" s="77" t="s">
        <v>497</v>
      </c>
      <c r="E38" s="77" t="s">
        <v>498</v>
      </c>
      <c r="F38" s="78">
        <v>0</v>
      </c>
      <c r="G38" s="77"/>
      <c r="H38" s="77"/>
      <c r="I38" s="76"/>
      <c r="J38" s="77"/>
      <c r="K38" s="77"/>
      <c r="L38" s="76"/>
    </row>
    <row r="39" ht="15" customHeight="1" spans="1:12">
      <c r="A39" s="77" t="s">
        <v>533</v>
      </c>
      <c r="B39" s="77"/>
      <c r="C39" s="77"/>
      <c r="D39" s="77"/>
      <c r="E39" s="77"/>
      <c r="F39" s="77"/>
      <c r="G39" s="77"/>
      <c r="H39" s="77"/>
      <c r="I39" s="77"/>
      <c r="J39" s="77"/>
      <c r="K39" s="77"/>
      <c r="L39" s="77"/>
    </row>
    <row r="41" spans="5:5">
      <c r="E41" s="90"/>
    </row>
  </sheetData>
  <mergeCells count="3">
    <mergeCell ref="A1:L1"/>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
  <cols>
    <col min="1" max="3" width="2.75454545454545" style="73" customWidth="1"/>
    <col min="4" max="4" width="32.7545454545455" style="73" customWidth="1"/>
    <col min="5" max="8" width="14" style="73" customWidth="1"/>
    <col min="9" max="10" width="15" style="73" customWidth="1"/>
    <col min="11" max="11" width="14" style="73" customWidth="1"/>
    <col min="12" max="13" width="15" style="73" customWidth="1"/>
    <col min="14" max="17" width="14" style="73" customWidth="1"/>
    <col min="18" max="19" width="15" style="73" customWidth="1"/>
    <col min="20" max="20" width="14" style="73" customWidth="1"/>
    <col min="21" max="16384" width="9" style="73"/>
  </cols>
  <sheetData>
    <row r="1" ht="27.5" spans="11:11">
      <c r="K1" s="84" t="s">
        <v>534</v>
      </c>
    </row>
    <row r="2" ht="15" spans="20:20">
      <c r="T2" s="75" t="s">
        <v>535</v>
      </c>
    </row>
    <row r="3" ht="15" spans="1:20">
      <c r="A3" s="75" t="s">
        <v>2</v>
      </c>
      <c r="T3" s="75" t="s">
        <v>3</v>
      </c>
    </row>
    <row r="4" ht="19.5" customHeight="1" spans="1:20">
      <c r="A4" s="81" t="s">
        <v>6</v>
      </c>
      <c r="B4" s="81"/>
      <c r="C4" s="81"/>
      <c r="D4" s="81"/>
      <c r="E4" s="81" t="s">
        <v>302</v>
      </c>
      <c r="F4" s="81"/>
      <c r="G4" s="81"/>
      <c r="H4" s="81" t="s">
        <v>303</v>
      </c>
      <c r="I4" s="81"/>
      <c r="J4" s="81"/>
      <c r="K4" s="81" t="s">
        <v>304</v>
      </c>
      <c r="L4" s="81"/>
      <c r="M4" s="81"/>
      <c r="N4" s="81"/>
      <c r="O4" s="81"/>
      <c r="P4" s="81" t="s">
        <v>107</v>
      </c>
      <c r="Q4" s="81"/>
      <c r="R4" s="81"/>
      <c r="S4" s="81"/>
      <c r="T4" s="81"/>
    </row>
    <row r="5" ht="19.5" customHeight="1" spans="1:20">
      <c r="A5" s="81" t="s">
        <v>122</v>
      </c>
      <c r="B5" s="81"/>
      <c r="C5" s="81"/>
      <c r="D5" s="81" t="s">
        <v>123</v>
      </c>
      <c r="E5" s="81" t="s">
        <v>129</v>
      </c>
      <c r="F5" s="81" t="s">
        <v>305</v>
      </c>
      <c r="G5" s="81" t="s">
        <v>306</v>
      </c>
      <c r="H5" s="81" t="s">
        <v>129</v>
      </c>
      <c r="I5" s="81" t="s">
        <v>269</v>
      </c>
      <c r="J5" s="81" t="s">
        <v>270</v>
      </c>
      <c r="K5" s="81" t="s">
        <v>129</v>
      </c>
      <c r="L5" s="81" t="s">
        <v>269</v>
      </c>
      <c r="M5" s="81"/>
      <c r="N5" s="81" t="s">
        <v>269</v>
      </c>
      <c r="O5" s="81" t="s">
        <v>270</v>
      </c>
      <c r="P5" s="81" t="s">
        <v>129</v>
      </c>
      <c r="Q5" s="81" t="s">
        <v>305</v>
      </c>
      <c r="R5" s="81" t="s">
        <v>306</v>
      </c>
      <c r="S5" s="81" t="s">
        <v>306</v>
      </c>
      <c r="T5" s="81"/>
    </row>
    <row r="6" ht="19.5" customHeight="1" spans="1:20">
      <c r="A6" s="81"/>
      <c r="B6" s="81"/>
      <c r="C6" s="81"/>
      <c r="D6" s="81"/>
      <c r="E6" s="81"/>
      <c r="F6" s="81"/>
      <c r="G6" s="81" t="s">
        <v>124</v>
      </c>
      <c r="H6" s="81"/>
      <c r="I6" s="81"/>
      <c r="J6" s="81" t="s">
        <v>124</v>
      </c>
      <c r="K6" s="81"/>
      <c r="L6" s="81" t="s">
        <v>124</v>
      </c>
      <c r="M6" s="81" t="s">
        <v>308</v>
      </c>
      <c r="N6" s="81" t="s">
        <v>307</v>
      </c>
      <c r="O6" s="81" t="s">
        <v>124</v>
      </c>
      <c r="P6" s="81"/>
      <c r="Q6" s="81"/>
      <c r="R6" s="81" t="s">
        <v>124</v>
      </c>
      <c r="S6" s="81" t="s">
        <v>309</v>
      </c>
      <c r="T6" s="81" t="s">
        <v>310</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81"/>
      <c r="B9" s="81"/>
      <c r="C9" s="81"/>
      <c r="D9" s="81" t="s">
        <v>129</v>
      </c>
      <c r="E9" s="78">
        <v>1.34</v>
      </c>
      <c r="F9" s="78">
        <v>0</v>
      </c>
      <c r="G9" s="78">
        <v>1.34</v>
      </c>
      <c r="H9" s="86">
        <v>1738.85</v>
      </c>
      <c r="I9" s="78"/>
      <c r="J9" s="86">
        <v>1738.85</v>
      </c>
      <c r="K9" s="86">
        <v>1740.19</v>
      </c>
      <c r="L9" s="78"/>
      <c r="M9" s="78"/>
      <c r="N9" s="78"/>
      <c r="O9" s="86">
        <v>1740.19</v>
      </c>
      <c r="P9" s="78">
        <v>0</v>
      </c>
      <c r="Q9" s="78">
        <v>0</v>
      </c>
      <c r="R9" s="78">
        <v>0</v>
      </c>
      <c r="S9" s="78">
        <v>0</v>
      </c>
      <c r="T9" s="78">
        <v>0</v>
      </c>
    </row>
    <row r="10" ht="19.5" customHeight="1" spans="1:20">
      <c r="A10" s="77" t="s">
        <v>232</v>
      </c>
      <c r="B10" s="77"/>
      <c r="C10" s="77"/>
      <c r="D10" s="77" t="s">
        <v>233</v>
      </c>
      <c r="E10" s="78">
        <v>0</v>
      </c>
      <c r="F10" s="78">
        <v>0</v>
      </c>
      <c r="G10" s="78">
        <v>0</v>
      </c>
      <c r="H10" s="78">
        <v>93.55</v>
      </c>
      <c r="I10" s="78"/>
      <c r="J10" s="78">
        <v>93.55</v>
      </c>
      <c r="K10" s="78">
        <v>93.55</v>
      </c>
      <c r="L10" s="78"/>
      <c r="M10" s="78"/>
      <c r="N10" s="78"/>
      <c r="O10" s="78">
        <v>93.55</v>
      </c>
      <c r="P10" s="78">
        <v>0</v>
      </c>
      <c r="Q10" s="78">
        <v>0</v>
      </c>
      <c r="R10" s="78">
        <v>0</v>
      </c>
      <c r="S10" s="78">
        <v>0</v>
      </c>
      <c r="T10" s="78">
        <v>0</v>
      </c>
    </row>
    <row r="11" ht="19.5" customHeight="1" spans="1:20">
      <c r="A11" s="77" t="s">
        <v>234</v>
      </c>
      <c r="B11" s="77"/>
      <c r="C11" s="77"/>
      <c r="D11" s="77" t="s">
        <v>235</v>
      </c>
      <c r="E11" s="78">
        <v>0</v>
      </c>
      <c r="F11" s="78">
        <v>0</v>
      </c>
      <c r="G11" s="78">
        <v>0</v>
      </c>
      <c r="H11" s="78">
        <v>93.55</v>
      </c>
      <c r="I11" s="78"/>
      <c r="J11" s="78">
        <v>93.55</v>
      </c>
      <c r="K11" s="78">
        <v>93.55</v>
      </c>
      <c r="L11" s="78"/>
      <c r="M11" s="78"/>
      <c r="N11" s="78"/>
      <c r="O11" s="78">
        <v>93.55</v>
      </c>
      <c r="P11" s="78">
        <v>0</v>
      </c>
      <c r="Q11" s="78">
        <v>0</v>
      </c>
      <c r="R11" s="78">
        <v>0</v>
      </c>
      <c r="S11" s="78">
        <v>0</v>
      </c>
      <c r="T11" s="78">
        <v>0</v>
      </c>
    </row>
    <row r="12" ht="19.5" customHeight="1" spans="1:20">
      <c r="A12" s="77" t="s">
        <v>236</v>
      </c>
      <c r="B12" s="77"/>
      <c r="C12" s="77"/>
      <c r="D12" s="77" t="s">
        <v>237</v>
      </c>
      <c r="E12" s="78">
        <v>0</v>
      </c>
      <c r="F12" s="78">
        <v>0</v>
      </c>
      <c r="G12" s="78">
        <v>0</v>
      </c>
      <c r="H12" s="78">
        <v>93.55</v>
      </c>
      <c r="I12" s="78"/>
      <c r="J12" s="78">
        <v>93.55</v>
      </c>
      <c r="K12" s="78">
        <v>93.55</v>
      </c>
      <c r="L12" s="78"/>
      <c r="M12" s="78"/>
      <c r="N12" s="78"/>
      <c r="O12" s="78">
        <v>93.55</v>
      </c>
      <c r="P12" s="78">
        <v>0</v>
      </c>
      <c r="Q12" s="78">
        <v>0</v>
      </c>
      <c r="R12" s="78">
        <v>0</v>
      </c>
      <c r="S12" s="78">
        <v>0</v>
      </c>
      <c r="T12" s="78">
        <v>0</v>
      </c>
    </row>
    <row r="13" ht="19.5" customHeight="1" spans="1:20">
      <c r="A13" s="77" t="s">
        <v>252</v>
      </c>
      <c r="B13" s="77"/>
      <c r="C13" s="77"/>
      <c r="D13" s="77" t="s">
        <v>253</v>
      </c>
      <c r="E13" s="78">
        <v>1.34</v>
      </c>
      <c r="F13" s="78">
        <v>0</v>
      </c>
      <c r="G13" s="78">
        <v>1.34</v>
      </c>
      <c r="H13" s="86">
        <v>1645.3</v>
      </c>
      <c r="I13" s="78"/>
      <c r="J13" s="86">
        <v>1645.3</v>
      </c>
      <c r="K13" s="86">
        <v>1646.65</v>
      </c>
      <c r="L13" s="78"/>
      <c r="M13" s="78"/>
      <c r="N13" s="78"/>
      <c r="O13" s="86">
        <v>1646.65</v>
      </c>
      <c r="P13" s="78">
        <v>0</v>
      </c>
      <c r="Q13" s="78">
        <v>0</v>
      </c>
      <c r="R13" s="78">
        <v>0</v>
      </c>
      <c r="S13" s="78">
        <v>0</v>
      </c>
      <c r="T13" s="78">
        <v>0</v>
      </c>
    </row>
    <row r="14" ht="19.5" customHeight="1" spans="1:20">
      <c r="A14" s="77" t="s">
        <v>536</v>
      </c>
      <c r="B14" s="77"/>
      <c r="C14" s="77"/>
      <c r="D14" s="77" t="s">
        <v>537</v>
      </c>
      <c r="E14" s="78">
        <v>0</v>
      </c>
      <c r="F14" s="78">
        <v>0</v>
      </c>
      <c r="G14" s="78">
        <v>0</v>
      </c>
      <c r="H14" s="78"/>
      <c r="I14" s="78"/>
      <c r="J14" s="78"/>
      <c r="K14" s="78"/>
      <c r="L14" s="78"/>
      <c r="M14" s="78"/>
      <c r="N14" s="78"/>
      <c r="O14" s="78"/>
      <c r="P14" s="78">
        <v>0</v>
      </c>
      <c r="Q14" s="78">
        <v>0</v>
      </c>
      <c r="R14" s="78"/>
      <c r="S14" s="78"/>
      <c r="T14" s="78"/>
    </row>
    <row r="15" ht="19.5" customHeight="1" spans="1:20">
      <c r="A15" s="77" t="s">
        <v>538</v>
      </c>
      <c r="B15" s="77"/>
      <c r="C15" s="77"/>
      <c r="D15" s="77" t="s">
        <v>539</v>
      </c>
      <c r="E15" s="78">
        <v>0</v>
      </c>
      <c r="F15" s="78">
        <v>0</v>
      </c>
      <c r="G15" s="78">
        <v>0</v>
      </c>
      <c r="H15" s="78"/>
      <c r="I15" s="78"/>
      <c r="J15" s="78"/>
      <c r="K15" s="78"/>
      <c r="L15" s="78"/>
      <c r="M15" s="78"/>
      <c r="N15" s="78"/>
      <c r="O15" s="78"/>
      <c r="P15" s="78">
        <v>0</v>
      </c>
      <c r="Q15" s="78">
        <v>0</v>
      </c>
      <c r="R15" s="78"/>
      <c r="S15" s="78"/>
      <c r="T15" s="78"/>
    </row>
    <row r="16" ht="19.5" customHeight="1" spans="1:20">
      <c r="A16" s="77" t="s">
        <v>254</v>
      </c>
      <c r="B16" s="77"/>
      <c r="C16" s="77"/>
      <c r="D16" s="77" t="s">
        <v>255</v>
      </c>
      <c r="E16" s="78">
        <v>1.34</v>
      </c>
      <c r="F16" s="78">
        <v>0</v>
      </c>
      <c r="G16" s="78">
        <v>1.34</v>
      </c>
      <c r="H16" s="86">
        <v>1645.3</v>
      </c>
      <c r="I16" s="78"/>
      <c r="J16" s="86">
        <v>1645.3</v>
      </c>
      <c r="K16" s="86">
        <v>1646.64</v>
      </c>
      <c r="L16" s="78"/>
      <c r="M16" s="78"/>
      <c r="N16" s="78"/>
      <c r="O16" s="86">
        <v>1646.64</v>
      </c>
      <c r="P16" s="78">
        <v>0</v>
      </c>
      <c r="Q16" s="78">
        <v>0</v>
      </c>
      <c r="R16" s="78">
        <v>0</v>
      </c>
      <c r="S16" s="78">
        <v>0</v>
      </c>
      <c r="T16" s="78">
        <v>0</v>
      </c>
    </row>
    <row r="17" ht="19.5" customHeight="1" spans="1:20">
      <c r="A17" s="77" t="s">
        <v>256</v>
      </c>
      <c r="B17" s="77"/>
      <c r="C17" s="77"/>
      <c r="D17" s="77" t="s">
        <v>257</v>
      </c>
      <c r="E17" s="78">
        <v>1.34</v>
      </c>
      <c r="F17" s="78">
        <v>0</v>
      </c>
      <c r="G17" s="78">
        <v>1.34</v>
      </c>
      <c r="H17" s="86">
        <v>1558.47</v>
      </c>
      <c r="I17" s="78"/>
      <c r="J17" s="86">
        <v>1558.47</v>
      </c>
      <c r="K17" s="86">
        <v>1559.81</v>
      </c>
      <c r="L17" s="78"/>
      <c r="M17" s="78"/>
      <c r="N17" s="78"/>
      <c r="O17" s="86">
        <v>1559.81</v>
      </c>
      <c r="P17" s="78">
        <v>0</v>
      </c>
      <c r="Q17" s="78">
        <v>0</v>
      </c>
      <c r="R17" s="78">
        <v>0</v>
      </c>
      <c r="S17" s="78">
        <v>0</v>
      </c>
      <c r="T17" s="78">
        <v>0</v>
      </c>
    </row>
    <row r="18" ht="19.5" customHeight="1" spans="1:20">
      <c r="A18" s="77" t="s">
        <v>258</v>
      </c>
      <c r="B18" s="77"/>
      <c r="C18" s="77"/>
      <c r="D18" s="77" t="s">
        <v>259</v>
      </c>
      <c r="E18" s="78">
        <v>0</v>
      </c>
      <c r="F18" s="78">
        <v>0</v>
      </c>
      <c r="G18" s="78">
        <v>0</v>
      </c>
      <c r="H18" s="78">
        <v>5.7</v>
      </c>
      <c r="I18" s="78"/>
      <c r="J18" s="78">
        <v>5.7</v>
      </c>
      <c r="K18" s="78">
        <v>5.7</v>
      </c>
      <c r="L18" s="78"/>
      <c r="M18" s="78"/>
      <c r="N18" s="78"/>
      <c r="O18" s="78">
        <v>5.7</v>
      </c>
      <c r="P18" s="78">
        <v>0</v>
      </c>
      <c r="Q18" s="78">
        <v>0</v>
      </c>
      <c r="R18" s="78">
        <v>0</v>
      </c>
      <c r="S18" s="78">
        <v>0</v>
      </c>
      <c r="T18" s="78">
        <v>0</v>
      </c>
    </row>
    <row r="19" ht="19.5" customHeight="1" spans="1:20">
      <c r="A19" s="77" t="s">
        <v>260</v>
      </c>
      <c r="B19" s="77"/>
      <c r="C19" s="77"/>
      <c r="D19" s="77" t="s">
        <v>261</v>
      </c>
      <c r="E19" s="78">
        <v>0</v>
      </c>
      <c r="F19" s="78">
        <v>0</v>
      </c>
      <c r="G19" s="78">
        <v>0</v>
      </c>
      <c r="H19" s="78">
        <v>1.02</v>
      </c>
      <c r="I19" s="78"/>
      <c r="J19" s="78">
        <v>1.02</v>
      </c>
      <c r="K19" s="78">
        <v>1.02</v>
      </c>
      <c r="L19" s="78"/>
      <c r="M19" s="78"/>
      <c r="N19" s="78"/>
      <c r="O19" s="78">
        <v>1.02</v>
      </c>
      <c r="P19" s="78">
        <v>0</v>
      </c>
      <c r="Q19" s="78">
        <v>0</v>
      </c>
      <c r="R19" s="78">
        <v>0</v>
      </c>
      <c r="S19" s="78">
        <v>0</v>
      </c>
      <c r="T19" s="78">
        <v>0</v>
      </c>
    </row>
    <row r="20" ht="19.5" customHeight="1" spans="1:20">
      <c r="A20" s="77" t="s">
        <v>262</v>
      </c>
      <c r="B20" s="77"/>
      <c r="C20" s="77"/>
      <c r="D20" s="77" t="s">
        <v>263</v>
      </c>
      <c r="E20" s="78">
        <v>0</v>
      </c>
      <c r="F20" s="78">
        <v>0</v>
      </c>
      <c r="G20" s="78">
        <v>0</v>
      </c>
      <c r="H20" s="78">
        <v>27.51</v>
      </c>
      <c r="I20" s="78"/>
      <c r="J20" s="78">
        <v>27.51</v>
      </c>
      <c r="K20" s="78">
        <v>27.51</v>
      </c>
      <c r="L20" s="78"/>
      <c r="M20" s="78"/>
      <c r="N20" s="78"/>
      <c r="O20" s="78">
        <v>27.51</v>
      </c>
      <c r="P20" s="78">
        <v>0</v>
      </c>
      <c r="Q20" s="78">
        <v>0</v>
      </c>
      <c r="R20" s="78">
        <v>0</v>
      </c>
      <c r="S20" s="78">
        <v>0</v>
      </c>
      <c r="T20" s="78">
        <v>0</v>
      </c>
    </row>
    <row r="21" ht="19.5" customHeight="1" spans="1:20">
      <c r="A21" s="77" t="s">
        <v>264</v>
      </c>
      <c r="B21" s="77"/>
      <c r="C21" s="77"/>
      <c r="D21" s="77" t="s">
        <v>265</v>
      </c>
      <c r="E21" s="78">
        <v>0</v>
      </c>
      <c r="F21" s="78">
        <v>0</v>
      </c>
      <c r="G21" s="78">
        <v>0</v>
      </c>
      <c r="H21" s="78">
        <v>52.6</v>
      </c>
      <c r="I21" s="78"/>
      <c r="J21" s="78">
        <v>52.6</v>
      </c>
      <c r="K21" s="78">
        <v>52.6</v>
      </c>
      <c r="L21" s="78"/>
      <c r="M21" s="78"/>
      <c r="N21" s="78"/>
      <c r="O21" s="78">
        <v>52.6</v>
      </c>
      <c r="P21" s="78">
        <v>0</v>
      </c>
      <c r="Q21" s="78">
        <v>0</v>
      </c>
      <c r="R21" s="78">
        <v>0</v>
      </c>
      <c r="S21" s="78">
        <v>0</v>
      </c>
      <c r="T21" s="78">
        <v>0</v>
      </c>
    </row>
    <row r="22" ht="19.5" customHeight="1" spans="1:20">
      <c r="A22" s="77" t="s">
        <v>540</v>
      </c>
      <c r="B22" s="77"/>
      <c r="C22" s="77"/>
      <c r="D22" s="77"/>
      <c r="E22" s="77"/>
      <c r="F22" s="77"/>
      <c r="G22" s="77"/>
      <c r="H22" s="77"/>
      <c r="I22" s="77"/>
      <c r="J22" s="77"/>
      <c r="K22" s="77"/>
      <c r="L22" s="77"/>
      <c r="M22" s="77"/>
      <c r="N22" s="77"/>
      <c r="O22" s="77"/>
      <c r="P22" s="77"/>
      <c r="Q22" s="77"/>
      <c r="R22" s="77"/>
      <c r="S22" s="77"/>
      <c r="T22" s="77"/>
    </row>
    <row r="26" spans="15:15">
      <c r="O26" s="87"/>
    </row>
    <row r="27" spans="15:15">
      <c r="O27" s="87"/>
    </row>
    <row r="28" spans="15:15">
      <c r="O28" s="87"/>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style="73" customWidth="1"/>
    <col min="4" max="4" width="32.7545454545455" style="73" customWidth="1"/>
    <col min="5" max="6" width="15" style="73" customWidth="1"/>
    <col min="7" max="11" width="14" style="73" customWidth="1"/>
    <col min="12" max="12" width="15" style="73" customWidth="1"/>
    <col min="13" max="16384" width="9" style="73"/>
  </cols>
  <sheetData>
    <row r="1" ht="27.5" spans="7:7">
      <c r="G1" s="84" t="s">
        <v>541</v>
      </c>
    </row>
    <row r="2" ht="15" spans="12:12">
      <c r="L2" s="75" t="s">
        <v>542</v>
      </c>
    </row>
    <row r="3" ht="15" spans="1:12">
      <c r="A3" s="75" t="s">
        <v>2</v>
      </c>
      <c r="L3" s="75" t="s">
        <v>3</v>
      </c>
    </row>
    <row r="4" ht="19.5" customHeight="1" spans="1:12">
      <c r="A4" s="81" t="s">
        <v>6</v>
      </c>
      <c r="B4" s="81"/>
      <c r="C4" s="81"/>
      <c r="D4" s="81"/>
      <c r="E4" s="81" t="s">
        <v>302</v>
      </c>
      <c r="F4" s="81"/>
      <c r="G4" s="81"/>
      <c r="H4" s="81" t="s">
        <v>303</v>
      </c>
      <c r="I4" s="81" t="s">
        <v>304</v>
      </c>
      <c r="J4" s="81" t="s">
        <v>107</v>
      </c>
      <c r="K4" s="81"/>
      <c r="L4" s="81"/>
    </row>
    <row r="5" ht="19.5" customHeight="1" spans="1:12">
      <c r="A5" s="81" t="s">
        <v>122</v>
      </c>
      <c r="B5" s="81"/>
      <c r="C5" s="81"/>
      <c r="D5" s="81" t="s">
        <v>123</v>
      </c>
      <c r="E5" s="81" t="s">
        <v>129</v>
      </c>
      <c r="F5" s="81" t="s">
        <v>543</v>
      </c>
      <c r="G5" s="81" t="s">
        <v>544</v>
      </c>
      <c r="H5" s="81"/>
      <c r="I5" s="81"/>
      <c r="J5" s="81" t="s">
        <v>129</v>
      </c>
      <c r="K5" s="81" t="s">
        <v>543</v>
      </c>
      <c r="L5" s="76" t="s">
        <v>544</v>
      </c>
    </row>
    <row r="6" ht="19.5" customHeight="1" spans="1:12">
      <c r="A6" s="81"/>
      <c r="B6" s="81"/>
      <c r="C6" s="81"/>
      <c r="D6" s="81"/>
      <c r="E6" s="81"/>
      <c r="F6" s="81"/>
      <c r="G6" s="81"/>
      <c r="H6" s="81"/>
      <c r="I6" s="81"/>
      <c r="J6" s="81"/>
      <c r="K6" s="81"/>
      <c r="L6" s="76" t="s">
        <v>309</v>
      </c>
    </row>
    <row r="7" ht="19.5" customHeight="1" spans="1:12">
      <c r="A7" s="81"/>
      <c r="B7" s="81"/>
      <c r="C7" s="81"/>
      <c r="D7" s="81"/>
      <c r="E7" s="81"/>
      <c r="F7" s="81"/>
      <c r="G7" s="81"/>
      <c r="H7" s="81"/>
      <c r="I7" s="81"/>
      <c r="J7" s="81"/>
      <c r="K7" s="81"/>
      <c r="L7" s="76"/>
    </row>
    <row r="8" ht="19.5" customHeight="1" spans="1:12">
      <c r="A8" s="81" t="s">
        <v>126</v>
      </c>
      <c r="B8" s="81" t="s">
        <v>127</v>
      </c>
      <c r="C8" s="81" t="s">
        <v>128</v>
      </c>
      <c r="D8" s="81" t="s">
        <v>10</v>
      </c>
      <c r="E8" s="76" t="s">
        <v>11</v>
      </c>
      <c r="F8" s="76" t="s">
        <v>12</v>
      </c>
      <c r="G8" s="76" t="s">
        <v>20</v>
      </c>
      <c r="H8" s="76" t="s">
        <v>24</v>
      </c>
      <c r="I8" s="76" t="s">
        <v>28</v>
      </c>
      <c r="J8" s="76" t="s">
        <v>32</v>
      </c>
      <c r="K8" s="76" t="s">
        <v>36</v>
      </c>
      <c r="L8" s="76" t="s">
        <v>40</v>
      </c>
    </row>
    <row r="9" ht="19.5" customHeight="1" spans="1:12">
      <c r="A9" s="81"/>
      <c r="B9" s="81"/>
      <c r="C9" s="81"/>
      <c r="D9" s="81" t="s">
        <v>129</v>
      </c>
      <c r="E9" s="78"/>
      <c r="F9" s="78"/>
      <c r="G9" s="78"/>
      <c r="H9" s="78"/>
      <c r="I9" s="78"/>
      <c r="J9" s="78"/>
      <c r="K9" s="78"/>
      <c r="L9" s="78"/>
    </row>
    <row r="10" ht="19.5" customHeight="1" spans="1:12">
      <c r="A10" s="77"/>
      <c r="B10" s="77"/>
      <c r="C10" s="77"/>
      <c r="D10" s="77"/>
      <c r="E10" s="78"/>
      <c r="F10" s="78"/>
      <c r="G10" s="78"/>
      <c r="H10" s="78"/>
      <c r="I10" s="78"/>
      <c r="J10" s="78"/>
      <c r="K10" s="78"/>
      <c r="L10" s="78"/>
    </row>
    <row r="11" ht="19.5" customHeight="1" spans="1:12">
      <c r="A11" s="77" t="s">
        <v>545</v>
      </c>
      <c r="B11" s="77"/>
      <c r="C11" s="77"/>
      <c r="D11" s="77"/>
      <c r="E11" s="77"/>
      <c r="F11" s="77"/>
      <c r="G11" s="77"/>
      <c r="H11" s="77"/>
      <c r="I11" s="77"/>
      <c r="J11" s="77"/>
      <c r="K11" s="77"/>
      <c r="L11" s="77"/>
    </row>
    <row r="12" spans="1:12">
      <c r="A12" s="85" t="s">
        <v>546</v>
      </c>
      <c r="B12" s="85"/>
      <c r="C12" s="85"/>
      <c r="D12" s="85"/>
      <c r="E12" s="85"/>
      <c r="F12" s="85"/>
      <c r="G12" s="85"/>
      <c r="H12" s="85"/>
      <c r="I12" s="85"/>
      <c r="J12" s="85"/>
      <c r="K12" s="85"/>
      <c r="L12" s="8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2024-08-20T01:42:00Z</dcterms:created>
  <dcterms:modified xsi:type="dcterms:W3CDTF">2024-12-13T09:51:15Z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FB0DC565C3FE4EB1A8D6165CC1D1EADB_12</vt:lpwstr>
  </property>
  <property fmtid="{D5CDD505-2E9C-101B-9397-08002B2CF9AE}" pid="3" name="KSOProductBuildVer">
    <vt:lpwstr>2052-12.1.0.19302</vt:lpwstr>
  </property>
</Properties>
</file>